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2 По расп.О реализации мер по соц.защите по оплате за ЖКУ\Информация в УГРЦТ и УЭ НАО до 20 числа ежемесячно\2023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Свод!$A$1:$I$59</definedName>
  </definedNames>
  <calcPr calcId="152511"/>
</workbook>
</file>

<file path=xl/calcChain.xml><?xml version="1.0" encoding="utf-8"?>
<calcChain xmlns="http://schemas.openxmlformats.org/spreadsheetml/2006/main">
  <c r="I28" i="1" l="1"/>
  <c r="B41" i="1" l="1"/>
  <c r="I39" i="1"/>
  <c r="I38" i="1"/>
  <c r="I36" i="1"/>
  <c r="I19" i="1"/>
  <c r="I41" i="1" s="1"/>
  <c r="I17" i="1"/>
  <c r="I16" i="1"/>
  <c r="I15" i="1"/>
  <c r="I37" i="1" s="1"/>
  <c r="I14" i="1"/>
  <c r="I13" i="1"/>
  <c r="I35" i="1" s="1"/>
  <c r="I12" i="1"/>
  <c r="I34" i="1" s="1"/>
  <c r="I11" i="1"/>
  <c r="I33" i="1" s="1"/>
  <c r="I10" i="1"/>
  <c r="I32" i="1" s="1"/>
  <c r="I9" i="1"/>
  <c r="I31" i="1" s="1"/>
  <c r="I8" i="1"/>
  <c r="I30" i="1" s="1"/>
  <c r="I7" i="1"/>
  <c r="I29" i="1" s="1"/>
  <c r="G79" i="1" l="1"/>
  <c r="F49" i="1" l="1"/>
  <c r="F48" i="1"/>
  <c r="F47" i="1"/>
  <c r="F46" i="1"/>
  <c r="F44" i="1"/>
  <c r="F43" i="1"/>
  <c r="F42" i="1"/>
  <c r="F39" i="1"/>
  <c r="F38" i="1"/>
  <c r="F37" i="1"/>
  <c r="F36" i="1"/>
  <c r="F34" i="1"/>
  <c r="F33" i="1"/>
  <c r="F32" i="1"/>
  <c r="F31" i="1"/>
  <c r="F30" i="1"/>
  <c r="F29" i="1"/>
  <c r="F27" i="1"/>
  <c r="F26" i="1"/>
  <c r="F25" i="1"/>
  <c r="F24" i="1"/>
  <c r="F22" i="1"/>
  <c r="F21" i="1"/>
  <c r="F20" i="1"/>
  <c r="F17" i="1"/>
  <c r="F16" i="1"/>
  <c r="F15" i="1"/>
  <c r="F14" i="1"/>
  <c r="F12" i="1"/>
  <c r="F11" i="1"/>
  <c r="F10" i="1"/>
  <c r="F9" i="1"/>
  <c r="F8" i="1"/>
  <c r="F7" i="1"/>
  <c r="E49" i="1" l="1"/>
  <c r="E48" i="1"/>
  <c r="E47" i="1"/>
  <c r="E46" i="1"/>
  <c r="E44" i="1"/>
  <c r="E43" i="1"/>
  <c r="E42" i="1"/>
  <c r="E38" i="1"/>
  <c r="E37" i="1"/>
  <c r="E36" i="1"/>
  <c r="E34" i="1"/>
  <c r="E33" i="1"/>
  <c r="E32" i="1"/>
  <c r="E31" i="1"/>
  <c r="E30" i="1"/>
  <c r="E29" i="1"/>
  <c r="E27" i="1"/>
  <c r="E26" i="1"/>
  <c r="E25" i="1"/>
  <c r="E24" i="1"/>
  <c r="E22" i="1"/>
  <c r="E21" i="1"/>
  <c r="E20" i="1"/>
  <c r="E16" i="1"/>
  <c r="E15" i="1"/>
  <c r="E14" i="1"/>
  <c r="E12" i="1"/>
  <c r="E11" i="1"/>
  <c r="E10" i="1"/>
  <c r="E9" i="1"/>
  <c r="E8" i="1"/>
  <c r="E7" i="1"/>
  <c r="D49" i="1" l="1"/>
  <c r="D48" i="1"/>
  <c r="D47" i="1"/>
  <c r="D46" i="1"/>
  <c r="D44" i="1"/>
  <c r="D43" i="1"/>
  <c r="D38" i="1"/>
  <c r="D37" i="1"/>
  <c r="D36" i="1"/>
  <c r="D34" i="1"/>
  <c r="D33" i="1"/>
  <c r="D32" i="1"/>
  <c r="D31" i="1"/>
  <c r="D30" i="1"/>
  <c r="D29" i="1"/>
  <c r="D27" i="1"/>
  <c r="D26" i="1"/>
  <c r="D25" i="1"/>
  <c r="D24" i="1"/>
  <c r="D22" i="1"/>
  <c r="D21" i="1"/>
  <c r="D16" i="1"/>
  <c r="D15" i="1"/>
  <c r="D14" i="1"/>
  <c r="D12" i="1"/>
  <c r="D11" i="1"/>
  <c r="D10" i="1"/>
  <c r="D9" i="1"/>
  <c r="D8" i="1"/>
  <c r="D7" i="1"/>
  <c r="D28" i="1" l="1"/>
  <c r="E28" i="1"/>
  <c r="F28" i="1"/>
  <c r="C49" i="1"/>
  <c r="C48" i="1"/>
  <c r="C47" i="1"/>
  <c r="C46" i="1"/>
  <c r="C44" i="1"/>
  <c r="C43" i="1"/>
  <c r="C37" i="1"/>
  <c r="C36" i="1"/>
  <c r="C34" i="1"/>
  <c r="C33" i="1"/>
  <c r="C32" i="1"/>
  <c r="C31" i="1"/>
  <c r="C30" i="1"/>
  <c r="C29" i="1"/>
  <c r="D6" i="1"/>
  <c r="E6" i="1"/>
  <c r="F6" i="1"/>
  <c r="C27" i="1"/>
  <c r="C26" i="1"/>
  <c r="C25" i="1"/>
  <c r="C24" i="1"/>
  <c r="C22" i="1"/>
  <c r="C21" i="1"/>
  <c r="C15" i="1"/>
  <c r="C14" i="1"/>
  <c r="C12" i="1"/>
  <c r="C11" i="1"/>
  <c r="C10" i="1"/>
  <c r="C9" i="1"/>
  <c r="C8" i="1"/>
  <c r="C7" i="1"/>
  <c r="C28" i="1" l="1"/>
  <c r="C6" i="1"/>
  <c r="G44" i="1"/>
  <c r="G17" i="1" l="1"/>
  <c r="G39" i="1" s="1"/>
  <c r="G20" i="1"/>
  <c r="G42" i="1" s="1"/>
  <c r="G16" i="1"/>
  <c r="G38" i="1" s="1"/>
  <c r="G15" i="1"/>
  <c r="G37" i="1" s="1"/>
  <c r="G14" i="1"/>
  <c r="G36" i="1" s="1"/>
  <c r="G12" i="1"/>
  <c r="G34" i="1" s="1"/>
  <c r="G11" i="1"/>
  <c r="G33" i="1" s="1"/>
  <c r="G10" i="1"/>
  <c r="G32" i="1" s="1"/>
  <c r="G9" i="1"/>
  <c r="G31" i="1" s="1"/>
  <c r="G8" i="1"/>
  <c r="G30" i="1" s="1"/>
  <c r="G7" i="1"/>
  <c r="G29" i="1" s="1"/>
  <c r="B38" i="1" l="1"/>
  <c r="H28" i="1" l="1"/>
  <c r="B34" i="1"/>
  <c r="G6" i="1" l="1"/>
  <c r="G28" i="1" l="1"/>
  <c r="H6" i="1" l="1"/>
  <c r="I18" i="1" l="1"/>
  <c r="I40" i="1" l="1"/>
  <c r="I6" i="1"/>
</calcChain>
</file>

<file path=xl/sharedStrings.xml><?xml version="1.0" encoding="utf-8"?>
<sst xmlns="http://schemas.openxmlformats.org/spreadsheetml/2006/main" count="96" uniqueCount="63">
  <si>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</si>
  <si>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</si>
  <si>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</si>
  <si>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</si>
  <si>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</si>
  <si>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</si>
  <si>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3.</t>
  </si>
  <si>
    <t>4.</t>
  </si>
  <si>
    <t>Сумма задолженности населения за ЖКУ, тыс.руб., в т.ч.:</t>
  </si>
  <si>
    <t xml:space="preserve">ТСЖ "Дворянское гнездо" </t>
  </si>
  <si>
    <t>ООО "Базис"</t>
  </si>
  <si>
    <t>ООО "Ненецкая УК"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</si>
  <si>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</si>
  <si>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</si>
  <si>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</si>
  <si>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 xml:space="preserve">ООО "Аврора" </t>
  </si>
  <si>
    <t xml:space="preserve">ООО УК "Уютный дом" </t>
  </si>
  <si>
    <t>ООО УК "МКД-Сервис"</t>
  </si>
  <si>
    <t>ООО "ЭНБИО"</t>
  </si>
  <si>
    <r>
      <t xml:space="preserve">ООО "Успех" </t>
    </r>
    <r>
      <rPr>
        <b/>
        <sz val="11"/>
        <rFont val="Times New Roman"/>
        <family val="1"/>
        <charset val="204"/>
      </rPr>
      <t>8)</t>
    </r>
  </si>
  <si>
    <r>
      <t>ООО "Успех"</t>
    </r>
    <r>
      <rPr>
        <b/>
        <sz val="11"/>
        <rFont val="Times New Roman"/>
        <family val="1"/>
        <charset val="204"/>
      </rPr>
      <t xml:space="preserve"> 8)</t>
    </r>
  </si>
  <si>
    <t>По состоянию на 01.01.2022</t>
  </si>
  <si>
    <t>ООО "Содружество"</t>
  </si>
  <si>
    <r>
      <t>ООО "Базис-Сервис"</t>
    </r>
    <r>
      <rPr>
        <b/>
        <sz val="11"/>
        <rFont val="Times New Roman"/>
        <family val="1"/>
        <charset val="204"/>
      </rPr>
      <t xml:space="preserve"> 3)*</t>
    </r>
  </si>
  <si>
    <r>
      <t>ООО "Коми-Сервис"</t>
    </r>
    <r>
      <rPr>
        <b/>
        <sz val="11"/>
        <rFont val="Times New Roman"/>
        <family val="1"/>
        <charset val="204"/>
      </rPr>
      <t xml:space="preserve"> 2)</t>
    </r>
  </si>
  <si>
    <r>
      <t xml:space="preserve">ООО "Наш дом" </t>
    </r>
    <r>
      <rPr>
        <b/>
        <sz val="11"/>
        <rFont val="Times New Roman"/>
        <family val="1"/>
        <charset val="204"/>
      </rPr>
      <t>3)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</si>
  <si>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</si>
  <si>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r>
      <t>ООО "УК "Нарьян-Марстрой"</t>
    </r>
    <r>
      <rPr>
        <b/>
        <sz val="11"/>
        <rFont val="Times New Roman"/>
        <family val="1"/>
        <charset val="204"/>
      </rPr>
      <t xml:space="preserve"> 5)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</si>
  <si>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6)</t>
    </r>
  </si>
  <si>
    <r>
      <t xml:space="preserve">ООО "УК Служба заказчика" </t>
    </r>
    <r>
      <rPr>
        <b/>
        <sz val="11"/>
        <rFont val="Times New Roman"/>
        <family val="1"/>
        <charset val="204"/>
      </rPr>
      <t xml:space="preserve"> 7)</t>
    </r>
  </si>
  <si>
    <r>
      <t>ООО "Наш дом"</t>
    </r>
    <r>
      <rPr>
        <b/>
        <sz val="11"/>
        <rFont val="Times New Roman"/>
        <family val="1"/>
        <charset val="204"/>
      </rPr>
      <t xml:space="preserve"> 3)</t>
    </r>
  </si>
  <si>
    <r>
      <t>ОАО "Нарьян-Марстрой"</t>
    </r>
    <r>
      <rPr>
        <b/>
        <sz val="11"/>
        <rFont val="Times New Roman"/>
        <family val="1"/>
        <charset val="204"/>
      </rPr>
      <t xml:space="preserve"> 4)</t>
    </r>
  </si>
  <si>
    <t>По состоянию на 01.01.2018</t>
  </si>
  <si>
    <t>По состоянию на 01.01.2019</t>
  </si>
  <si>
    <t>По состоянию на 01.01.2020</t>
  </si>
  <si>
    <t>По состоянию на 01.01.2021</t>
  </si>
  <si>
    <t xml:space="preserve"> - </t>
  </si>
  <si>
    <t xml:space="preserve">  -  </t>
  </si>
  <si>
    <t>Количество семей, получающих субсидии на оплату ЖКУ</t>
  </si>
  <si>
    <t>8) - данные указаны по состоянию на 01.04.2021 ввиду отсутствия информации от организации.</t>
  </si>
  <si>
    <t>2), 3) - данные по состоянию на 01.08.2020, организации находятся на стадии ликвидации;</t>
  </si>
  <si>
    <t>5) - данные по состоянию на 01.05.2019, организация ликвидирована 03.09.2021;</t>
  </si>
  <si>
    <t>6) - данные по состоянию на 01.09.2014, организация ликвидирована 29.09.2020;</t>
  </si>
  <si>
    <t>7) - данные по состоянию на 01.04.2018, организация ликвидирована 25.12.2020;</t>
  </si>
  <si>
    <t>4) - данные по состоянию на 01.03.2015, организация ликвидирована 09.02.2022;</t>
  </si>
  <si>
    <t>1) - по  данным  Управления Федеральной службы государственной статистики по Архангельской области и Ненецкому автономному округу (по состоянию на 01.01.2022);</t>
  </si>
  <si>
    <t>По состоянию на 01.01.2023</t>
  </si>
  <si>
    <t>ООО УК "Тепло"</t>
  </si>
  <si>
    <t>ООО "УК "Заполярье"</t>
  </si>
  <si>
    <t>ООО "УК "ПОК и ТС</t>
  </si>
  <si>
    <t>ООО "Аврора"</t>
  </si>
  <si>
    <t>ООО "Успех" *</t>
  </si>
  <si>
    <t>ООО "Коми-Сервис" 1)</t>
  </si>
  <si>
    <t>ООО "Наш дом" 1)</t>
  </si>
  <si>
    <t>ОАО "Нарьян-Марстрой" 2)</t>
  </si>
  <si>
    <t>ООО УК "Нарьян-Марстрой" 3)</t>
  </si>
  <si>
    <t>ООО "Служба заказчика" 4)</t>
  </si>
  <si>
    <t>ООО "УК "Служба заказчика" 5)</t>
  </si>
  <si>
    <t>ООО УК Тепло</t>
  </si>
  <si>
    <t>ООО Ук Заполярье</t>
  </si>
  <si>
    <t>По состоянию на 01.02.2023</t>
  </si>
  <si>
    <t xml:space="preserve"> </t>
  </si>
  <si>
    <t>ООО "УК СЕВЕРНОЕ СИЯНИЕ"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</si>
</sst>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2" fontId="1" fillId="0" borderId="0" xfId="0" applyNumberFormat="1" applyFont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/>
    </xf>
    <xf numFmtId="0" fontId="0" fillId="3" borderId="5" xfId="0" applyFont="1" applyFill="1" applyBorder="1"/>
    <xf numFmtId="0" fontId="0" fillId="3" borderId="5" xfId="0" applyFill="1" applyBorder="1"/>
    <xf numFmtId="4" fontId="9" fillId="3" borderId="6" xfId="0" applyNumberFormat="1" applyFont="1" applyFill="1" applyBorder="1"/>
    <xf numFmtId="4" fontId="9" fillId="3" borderId="5" xfId="0" applyNumberFormat="1" applyFont="1" applyFill="1" applyBorder="1"/>
    <xf numFmtId="4" fontId="9" fillId="4" borderId="5" xfId="0" applyNumberFormat="1" applyFont="1" applyFill="1" applyBorder="1"/>
    <xf numFmtId="0" fontId="10" fillId="5" borderId="7" xfId="0" applyFont="1" applyFill="1" applyBorder="1" applyAlignment="1">
      <alignment horizontal="left" vertical="top"/>
    </xf>
    <xf numFmtId="0" fontId="10" fillId="5" borderId="8" xfId="0" applyFont="1" applyFill="1" applyBorder="1" applyAlignment="1">
      <alignment horizontal="left" vertical="top"/>
    </xf>
    <xf numFmtId="0" fontId="11" fillId="5" borderId="9" xfId="0" applyFont="1" applyFill="1" applyBorder="1" applyAlignment="1"/>
    <xf numFmtId="4" fontId="0" fillId="0" borderId="0" xfId="0" applyNumberFormat="1"/>
    <xf numFmtId="0" fontId="0" fillId="3" borderId="6" xfId="0" applyFill="1" applyBorder="1"/>
    <xf numFmtId="0" fontId="9" fillId="0" borderId="0" xfId="0" applyFont="1"/>
    <xf numFmtId="2" fontId="1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8\&#1086;&#1087;&#1091;&#1073;&#1083;&#1080;&#1082;&#1086;&#1074;&#1072;&#1085;&#1080;&#1077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0\&#1086;&#1087;&#1091;&#1073;&#1083;&#1080;&#1082;&#1086;&#1074;&#1072;&#1085;&#1080;&#1077;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zadolgennost'%20naselenia%20pered%20U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3;&#1103;%20&#1050;&#1080;&#1088;&#1080;&#1085;&#1086;&#1081;\&#1054;&#1090;&#1095;&#1077;&#1090;%20&#1082;%2015%20&#1095;&#1080;&#1089;&#1083;&#1091;\2021\%23&#1086;&#1090;&#1095;&#1077;&#1090;%202021%20&#8212;%20&#1085;&#1072;%20&#1089;&#1072;&#1081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3;&#1103;%20&#1050;&#1080;&#1088;&#1080;&#1085;&#1086;&#1081;/&#1054;&#1090;&#1095;&#1077;&#1090;%20&#1082;%2015%20&#1095;&#1080;&#1089;&#1083;&#1091;/2023/%23&#1086;&#1090;&#1095;&#1077;&#1090;%202023%20&#8212;%20&#1085;&#1072;%20&#1089;&#1072;&#1081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3;&#1103;%20&#1050;&#1080;&#1088;&#1080;&#1085;&#1086;&#1081;/&#1054;&#1090;&#1095;&#1077;&#1090;%20&#1082;%2015%20&#1095;&#1080;&#1089;&#1083;&#1091;/2021/%23&#1086;&#1090;&#1095;&#1077;&#1090;%202021%20&#8212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H7">
            <v>9768.49</v>
          </cell>
        </row>
        <row r="8">
          <cell r="H8">
            <v>690.99999999999955</v>
          </cell>
        </row>
        <row r="9">
          <cell r="H9">
            <v>28742</v>
          </cell>
        </row>
        <row r="10">
          <cell r="H10">
            <v>8294.9000000000015</v>
          </cell>
        </row>
        <row r="11">
          <cell r="H11">
            <v>35372.509999999995</v>
          </cell>
        </row>
        <row r="12">
          <cell r="H12">
            <v>3065.4600000000009</v>
          </cell>
        </row>
        <row r="13">
          <cell r="H13">
            <v>5206</v>
          </cell>
        </row>
        <row r="14">
          <cell r="H14">
            <v>51453.979999999996</v>
          </cell>
        </row>
        <row r="15">
          <cell r="H15">
            <v>20227.810000000001</v>
          </cell>
        </row>
        <row r="16">
          <cell r="H16">
            <v>13583.470000000001</v>
          </cell>
        </row>
        <row r="17">
          <cell r="H17">
            <v>5156</v>
          </cell>
        </row>
        <row r="18">
          <cell r="H18" t="str">
            <v>-</v>
          </cell>
        </row>
        <row r="22">
          <cell r="H22">
            <v>38062.04</v>
          </cell>
        </row>
        <row r="24">
          <cell r="H24">
            <v>4156.6099999999997</v>
          </cell>
        </row>
        <row r="26">
          <cell r="H26">
            <v>6778.8899999999994</v>
          </cell>
        </row>
        <row r="27">
          <cell r="H27">
            <v>106.89999999999958</v>
          </cell>
        </row>
        <row r="28">
          <cell r="H28">
            <v>20438.400000000001</v>
          </cell>
        </row>
        <row r="29">
          <cell r="H29">
            <v>5398.2000000000016</v>
          </cell>
        </row>
        <row r="30">
          <cell r="H30">
            <v>24287.839999999997</v>
          </cell>
        </row>
        <row r="31">
          <cell r="H31">
            <v>900.42000000000098</v>
          </cell>
        </row>
        <row r="32">
          <cell r="H32">
            <v>5206</v>
          </cell>
        </row>
        <row r="33">
          <cell r="H33">
            <v>39082.079999999994</v>
          </cell>
        </row>
        <row r="34">
          <cell r="H34">
            <v>15110.74</v>
          </cell>
        </row>
        <row r="35">
          <cell r="H35">
            <v>9648.6500000000015</v>
          </cell>
        </row>
        <row r="36">
          <cell r="H36">
            <v>3331.8</v>
          </cell>
        </row>
        <row r="37">
          <cell r="H37" t="str">
            <v>-</v>
          </cell>
        </row>
        <row r="41">
          <cell r="H41">
            <v>38062.04</v>
          </cell>
        </row>
        <row r="43">
          <cell r="H43">
            <v>4156.6099999999997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7902</v>
          </cell>
        </row>
        <row r="8">
          <cell r="D8">
            <v>805.29999999999836</v>
          </cell>
        </row>
        <row r="9">
          <cell r="D9">
            <v>25904.399999999987</v>
          </cell>
        </row>
        <row r="10">
          <cell r="D10">
            <v>12780.999999999998</v>
          </cell>
        </row>
        <row r="11">
          <cell r="D11">
            <v>30852.269999999982</v>
          </cell>
        </row>
        <row r="12">
          <cell r="D12">
            <v>3977.66</v>
          </cell>
        </row>
        <row r="13">
          <cell r="D13">
            <v>2252</v>
          </cell>
        </row>
        <row r="14">
          <cell r="D14">
            <v>60814.039999999986</v>
          </cell>
        </row>
        <row r="15">
          <cell r="D15">
            <v>18529.73</v>
          </cell>
        </row>
        <row r="16">
          <cell r="D16">
            <v>8184.8000000000011</v>
          </cell>
        </row>
        <row r="17">
          <cell r="D17">
            <v>7984.4800000000014</v>
          </cell>
        </row>
        <row r="18">
          <cell r="D18" t="str">
            <v>-</v>
          </cell>
        </row>
        <row r="20">
          <cell r="D20">
            <v>38062.04</v>
          </cell>
        </row>
        <row r="22">
          <cell r="D22">
            <v>4156.6099999999997</v>
          </cell>
        </row>
        <row r="23">
          <cell r="D23">
            <v>20182.280000000002</v>
          </cell>
        </row>
        <row r="25">
          <cell r="D25">
            <v>6462.91</v>
          </cell>
        </row>
        <row r="26">
          <cell r="D26">
            <v>208.29999999999836</v>
          </cell>
        </row>
        <row r="27">
          <cell r="D27">
            <v>17576.799999999988</v>
          </cell>
        </row>
        <row r="28">
          <cell r="D28">
            <v>7249.5999999999985</v>
          </cell>
        </row>
        <row r="29">
          <cell r="D29">
            <v>21112.00999999998</v>
          </cell>
        </row>
        <row r="30">
          <cell r="D30">
            <v>1385.2599999999998</v>
          </cell>
        </row>
        <row r="31">
          <cell r="D31">
            <v>2252</v>
          </cell>
        </row>
        <row r="32">
          <cell r="D32">
            <v>47896.689999999988</v>
          </cell>
        </row>
        <row r="33">
          <cell r="D33">
            <v>16525.559999999998</v>
          </cell>
        </row>
        <row r="34">
          <cell r="D34">
            <v>6445.9000000000015</v>
          </cell>
        </row>
        <row r="35">
          <cell r="D35">
            <v>4134.5600000000022</v>
          </cell>
        </row>
        <row r="36">
          <cell r="D36" t="str">
            <v>-</v>
          </cell>
        </row>
        <row r="38">
          <cell r="D38">
            <v>38062.04</v>
          </cell>
        </row>
        <row r="40">
          <cell r="D40">
            <v>4156.6099999999997</v>
          </cell>
        </row>
        <row r="41">
          <cell r="D41">
            <v>20182.280000000002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E7">
            <v>5650.03</v>
          </cell>
        </row>
        <row r="8">
          <cell r="E8">
            <v>673.89999999999964</v>
          </cell>
        </row>
        <row r="9">
          <cell r="E9">
            <v>20434.799999999988</v>
          </cell>
        </row>
        <row r="10">
          <cell r="E10">
            <v>10040.79999999999</v>
          </cell>
        </row>
        <row r="11">
          <cell r="E11">
            <v>30846.32999999998</v>
          </cell>
        </row>
        <row r="12">
          <cell r="E12">
            <v>6023.6200000000044</v>
          </cell>
        </row>
        <row r="13">
          <cell r="E13">
            <v>2252</v>
          </cell>
        </row>
        <row r="14">
          <cell r="E14">
            <v>61241.929999999978</v>
          </cell>
        </row>
        <row r="15">
          <cell r="E15">
            <v>17219.333999999995</v>
          </cell>
        </row>
        <row r="16">
          <cell r="E16">
            <v>9515.3999999999978</v>
          </cell>
        </row>
        <row r="17">
          <cell r="E17">
            <v>5118.8900000000049</v>
          </cell>
        </row>
        <row r="18">
          <cell r="E18">
            <v>804.08999999999992</v>
          </cell>
        </row>
        <row r="19">
          <cell r="E19">
            <v>5355.3780000000006</v>
          </cell>
        </row>
        <row r="21">
          <cell r="E21">
            <v>38062.04</v>
          </cell>
        </row>
        <row r="23">
          <cell r="E23">
            <v>4156.6099999999997</v>
          </cell>
        </row>
        <row r="24">
          <cell r="E24">
            <v>20182.280000000002</v>
          </cell>
        </row>
        <row r="26">
          <cell r="E26">
            <v>5598.49</v>
          </cell>
        </row>
        <row r="27">
          <cell r="E27">
            <v>78.999999999999602</v>
          </cell>
        </row>
        <row r="28">
          <cell r="E28">
            <v>14200.299999999988</v>
          </cell>
        </row>
        <row r="29">
          <cell r="E29">
            <v>7439.1999999999898</v>
          </cell>
        </row>
        <row r="30">
          <cell r="E30">
            <v>30846.32999999998</v>
          </cell>
        </row>
        <row r="31">
          <cell r="E31">
            <v>2528.9200000000046</v>
          </cell>
        </row>
        <row r="32">
          <cell r="E32">
            <v>2252</v>
          </cell>
        </row>
        <row r="33">
          <cell r="E33">
            <v>50474.209999999977</v>
          </cell>
        </row>
        <row r="34">
          <cell r="E34">
            <v>17129.520999999997</v>
          </cell>
        </row>
        <row r="35">
          <cell r="E35">
            <v>7603.0999999999976</v>
          </cell>
        </row>
        <row r="36">
          <cell r="E36">
            <v>2346.710000000005</v>
          </cell>
        </row>
        <row r="37">
          <cell r="E37">
            <v>372.3599999999999</v>
          </cell>
        </row>
        <row r="38">
          <cell r="E38">
            <v>1602.5060000000008</v>
          </cell>
        </row>
        <row r="40">
          <cell r="E40">
            <v>38062.04</v>
          </cell>
        </row>
        <row r="42">
          <cell r="E42">
            <v>4156.6099999999997</v>
          </cell>
        </row>
        <row r="43">
          <cell r="E43">
            <v>20182.280000000002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5464.92</v>
          </cell>
        </row>
        <row r="8">
          <cell r="D8">
            <v>588.09999999999991</v>
          </cell>
        </row>
        <row r="9">
          <cell r="D9">
            <v>15202.399999999994</v>
          </cell>
        </row>
        <row r="10">
          <cell r="D10">
            <v>11435.399999999994</v>
          </cell>
        </row>
        <row r="11">
          <cell r="D11">
            <v>30846.329999999998</v>
          </cell>
        </row>
        <row r="12">
          <cell r="D12">
            <v>6535.4200000000028</v>
          </cell>
        </row>
        <row r="13">
          <cell r="D13">
            <v>1989</v>
          </cell>
        </row>
        <row r="14">
          <cell r="D14">
            <v>60416.30000000001</v>
          </cell>
        </row>
        <row r="15">
          <cell r="D15">
            <v>17029.099999999999</v>
          </cell>
        </row>
        <row r="16">
          <cell r="D16">
            <v>9043.7000000000007</v>
          </cell>
        </row>
        <row r="17">
          <cell r="D17">
            <v>5607.8499999999967</v>
          </cell>
        </row>
        <row r="18">
          <cell r="D18">
            <v>2411.6600000000012</v>
          </cell>
        </row>
        <row r="19">
          <cell r="D19">
            <v>7538.5779999999941</v>
          </cell>
        </row>
        <row r="20">
          <cell r="D20">
            <v>1838.2</v>
          </cell>
        </row>
        <row r="21">
          <cell r="D21">
            <v>38062.04</v>
          </cell>
        </row>
        <row r="23">
          <cell r="D23">
            <v>4156.6099999999997</v>
          </cell>
        </row>
        <row r="24">
          <cell r="D24">
            <v>20182.28</v>
          </cell>
        </row>
        <row r="26">
          <cell r="D26">
            <v>5464.92</v>
          </cell>
        </row>
        <row r="27">
          <cell r="D27">
            <v>26.599999999999909</v>
          </cell>
        </row>
        <row r="28">
          <cell r="D28">
            <v>11971.099999999995</v>
          </cell>
        </row>
        <row r="29">
          <cell r="D29">
            <v>8886.7999999999938</v>
          </cell>
        </row>
        <row r="30">
          <cell r="D30">
            <v>30846.329999999998</v>
          </cell>
        </row>
        <row r="31">
          <cell r="D31">
            <v>3146.720000000003</v>
          </cell>
        </row>
        <row r="32">
          <cell r="D32">
            <v>1989</v>
          </cell>
        </row>
        <row r="33">
          <cell r="D33">
            <v>51431.340000000011</v>
          </cell>
        </row>
        <row r="34">
          <cell r="D34">
            <v>17029.099999999999</v>
          </cell>
        </row>
        <row r="35">
          <cell r="D35">
            <v>7684.6</v>
          </cell>
        </row>
        <row r="36">
          <cell r="D36">
            <v>3455.0799999999967</v>
          </cell>
        </row>
        <row r="37">
          <cell r="D37">
            <v>1734.2200000000012</v>
          </cell>
        </row>
        <row r="38">
          <cell r="D38">
            <v>5029.8479999999945</v>
          </cell>
        </row>
        <row r="39">
          <cell r="D39">
            <v>346.5</v>
          </cell>
        </row>
        <row r="40">
          <cell r="D40">
            <v>38062.04</v>
          </cell>
        </row>
        <row r="42">
          <cell r="D42">
            <v>4156.6099999999997</v>
          </cell>
        </row>
        <row r="43">
          <cell r="D43">
            <v>20182.28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"/>
      <sheetName val="Июнь-2"/>
      <sheetName val="Июнь-3"/>
      <sheetName val="Июнь-4"/>
      <sheetName val="Июль-1"/>
      <sheetName val="Июль-2"/>
      <sheetName val="Июль-3"/>
      <sheetName val="Июль-4"/>
      <sheetName val="Авг-1"/>
      <sheetName val="Авг-2"/>
      <sheetName val="Авг-3"/>
      <sheetName val="Авг-4"/>
      <sheetName val="Сент-1"/>
      <sheetName val="Сент-2"/>
      <sheetName val="Сент-3"/>
      <sheetName val="Сент-4"/>
      <sheetName val="Окт-1"/>
      <sheetName val="Окт-2"/>
      <sheetName val="Окт-3"/>
      <sheetName val="Окт-4"/>
      <sheetName val="Н-1"/>
      <sheetName val="Н-2"/>
      <sheetName val="Н-3"/>
      <sheetName val="Н-4"/>
      <sheetName val="Дек-1"/>
      <sheetName val="Дек-2"/>
      <sheetName val="Дек-3"/>
      <sheetName val="Дек-4"/>
    </sheetNames>
    <sheetDataSet>
      <sheetData sheetId="0">
        <row r="8">
          <cell r="Y8">
            <v>2861.81</v>
          </cell>
        </row>
      </sheetData>
      <sheetData sheetId="1" refreshError="1"/>
      <sheetData sheetId="2" refreshError="1"/>
      <sheetData sheetId="3" refreshError="1"/>
      <sheetData sheetId="4">
        <row r="8">
          <cell r="Y8">
            <v>2861.81</v>
          </cell>
        </row>
      </sheetData>
      <sheetData sheetId="5" refreshError="1"/>
      <sheetData sheetId="6" refreshError="1"/>
      <sheetData sheetId="7" refreshError="1"/>
      <sheetData sheetId="8">
        <row r="8">
          <cell r="Y8">
            <v>2861.81</v>
          </cell>
        </row>
      </sheetData>
      <sheetData sheetId="9" refreshError="1"/>
      <sheetData sheetId="10" refreshError="1"/>
      <sheetData sheetId="11" refreshError="1"/>
      <sheetData sheetId="12">
        <row r="8">
          <cell r="Y8">
            <v>2861.81</v>
          </cell>
        </row>
      </sheetData>
      <sheetData sheetId="13" refreshError="1"/>
      <sheetData sheetId="14" refreshError="1"/>
      <sheetData sheetId="15" refreshError="1"/>
      <sheetData sheetId="16">
        <row r="8">
          <cell r="Y8">
            <v>2861.81</v>
          </cell>
        </row>
      </sheetData>
      <sheetData sheetId="17" refreshError="1"/>
      <sheetData sheetId="18" refreshError="1"/>
      <sheetData sheetId="19" refreshError="1"/>
      <sheetData sheetId="20">
        <row r="8">
          <cell r="Y8">
            <v>2861.81</v>
          </cell>
        </row>
      </sheetData>
      <sheetData sheetId="21" refreshError="1"/>
      <sheetData sheetId="22" refreshError="1"/>
      <sheetData sheetId="23" refreshError="1"/>
      <sheetData sheetId="24">
        <row r="8">
          <cell r="Y8">
            <v>2861.81</v>
          </cell>
        </row>
      </sheetData>
      <sheetData sheetId="25" refreshError="1"/>
      <sheetData sheetId="26" refreshError="1"/>
      <sheetData sheetId="27" refreshError="1"/>
      <sheetData sheetId="28">
        <row r="8">
          <cell r="Y8">
            <v>2861.81</v>
          </cell>
        </row>
      </sheetData>
      <sheetData sheetId="29" refreshError="1"/>
      <sheetData sheetId="30" refreshError="1"/>
      <sheetData sheetId="31" refreshError="1"/>
      <sheetData sheetId="32">
        <row r="8">
          <cell r="Y8">
            <v>2861.81</v>
          </cell>
        </row>
      </sheetData>
      <sheetData sheetId="33" refreshError="1"/>
      <sheetData sheetId="34" refreshError="1"/>
      <sheetData sheetId="35" refreshError="1"/>
      <sheetData sheetId="36">
        <row r="8">
          <cell r="Y8">
            <v>2861.81</v>
          </cell>
        </row>
      </sheetData>
      <sheetData sheetId="37" refreshError="1"/>
      <sheetData sheetId="38" refreshError="1"/>
      <sheetData sheetId="39" refreshError="1"/>
      <sheetData sheetId="40">
        <row r="8">
          <cell r="Y8">
            <v>2861.81</v>
          </cell>
        </row>
      </sheetData>
      <sheetData sheetId="41" refreshError="1"/>
      <sheetData sheetId="42" refreshError="1"/>
      <sheetData sheetId="43" refreshError="1"/>
      <sheetData sheetId="44">
        <row r="8">
          <cell r="Y8">
            <v>2861.81</v>
          </cell>
        </row>
        <row r="9">
          <cell r="M9">
            <v>261.8</v>
          </cell>
          <cell r="O9">
            <v>400.1</v>
          </cell>
          <cell r="Y9">
            <v>253.00000000000045</v>
          </cell>
          <cell r="Z9">
            <v>421.30000000000064</v>
          </cell>
        </row>
        <row r="10">
          <cell r="M10">
            <v>3260.7</v>
          </cell>
          <cell r="Y10">
            <v>9079.7000000000044</v>
          </cell>
          <cell r="Z10">
            <v>4100.3999999999996</v>
          </cell>
        </row>
        <row r="11">
          <cell r="M11">
            <v>2527.6</v>
          </cell>
          <cell r="Y11">
            <v>10875.8</v>
          </cell>
          <cell r="Z11">
            <v>1955.1</v>
          </cell>
        </row>
        <row r="13">
          <cell r="M13">
            <v>3391</v>
          </cell>
          <cell r="Y13">
            <v>6227.2000000000044</v>
          </cell>
          <cell r="Z13">
            <v>790.12</v>
          </cell>
        </row>
        <row r="14">
          <cell r="Y14">
            <v>826.14499999999998</v>
          </cell>
          <cell r="Z14">
            <v>731.93399999999997</v>
          </cell>
        </row>
        <row r="15">
          <cell r="M15">
            <v>3878.37</v>
          </cell>
          <cell r="O15">
            <v>2152.39</v>
          </cell>
          <cell r="Y15">
            <v>23881.351660000008</v>
          </cell>
          <cell r="Z15">
            <v>33017.427189999995</v>
          </cell>
        </row>
        <row r="17">
          <cell r="M17">
            <v>1470.9</v>
          </cell>
          <cell r="Y17">
            <v>6377.7000000000007</v>
          </cell>
          <cell r="Z17">
            <v>1740.6999999999998</v>
          </cell>
        </row>
        <row r="18">
          <cell r="M18">
            <v>2202.94</v>
          </cell>
          <cell r="O18">
            <v>46.38</v>
          </cell>
          <cell r="Y18">
            <v>5317.8629999999976</v>
          </cell>
          <cell r="Z18">
            <v>956.92800000000011</v>
          </cell>
        </row>
        <row r="19">
          <cell r="M19">
            <v>835.53</v>
          </cell>
          <cell r="Y19">
            <v>4001.1715999999979</v>
          </cell>
          <cell r="Z19">
            <v>16.502820000000099</v>
          </cell>
        </row>
        <row r="20">
          <cell r="Y20">
            <v>9250.8000000000029</v>
          </cell>
          <cell r="Z20">
            <v>0</v>
          </cell>
        </row>
        <row r="21">
          <cell r="M21">
            <v>1761.4</v>
          </cell>
          <cell r="Y21">
            <v>3607.1000000000022</v>
          </cell>
          <cell r="Z21">
            <v>0</v>
          </cell>
        </row>
      </sheetData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</sheetNames>
    <sheetDataSet>
      <sheetData sheetId="0">
        <row r="8">
          <cell r="M8">
            <v>262.5</v>
          </cell>
          <cell r="O8">
            <v>534.6</v>
          </cell>
          <cell r="Y8">
            <v>388.6</v>
          </cell>
          <cell r="Z8">
            <v>621.60000000000014</v>
          </cell>
        </row>
        <row r="9">
          <cell r="Y9">
            <v>6330.0999999999995</v>
          </cell>
          <cell r="Z9">
            <v>3906.1</v>
          </cell>
        </row>
        <row r="10">
          <cell r="M10">
            <v>6172.9</v>
          </cell>
          <cell r="Y10">
            <v>15870.500000000002</v>
          </cell>
          <cell r="Z10">
            <v>1955.1</v>
          </cell>
        </row>
        <row r="11">
          <cell r="M11">
            <v>3451.8</v>
          </cell>
          <cell r="Y11">
            <v>6020.9</v>
          </cell>
          <cell r="Z11">
            <v>0</v>
          </cell>
        </row>
        <row r="12">
          <cell r="Y12">
            <v>807.1</v>
          </cell>
          <cell r="Z12">
            <v>644.20000000000005</v>
          </cell>
        </row>
        <row r="13">
          <cell r="M13">
            <v>2475.9299999999998</v>
          </cell>
          <cell r="O13">
            <v>0.44</v>
          </cell>
          <cell r="Y13">
            <v>23033.02</v>
          </cell>
          <cell r="Z13">
            <v>26734.019999999997</v>
          </cell>
        </row>
        <row r="14">
          <cell r="M14">
            <v>1456.81</v>
          </cell>
          <cell r="Y14">
            <v>1633.9099999999999</v>
          </cell>
          <cell r="Z14">
            <v>0</v>
          </cell>
        </row>
        <row r="15">
          <cell r="M15">
            <v>1203.5</v>
          </cell>
          <cell r="Y15">
            <v>6882.5999999999995</v>
          </cell>
          <cell r="Z15">
            <v>1552.1000000000001</v>
          </cell>
        </row>
        <row r="16">
          <cell r="M16">
            <v>2490.6799999999998</v>
          </cell>
          <cell r="O16">
            <v>21.64</v>
          </cell>
          <cell r="Y16">
            <v>8369.7099999999991</v>
          </cell>
          <cell r="Z16">
            <v>943.69999999999993</v>
          </cell>
        </row>
        <row r="17">
          <cell r="M17">
            <v>869.5</v>
          </cell>
          <cell r="Y17">
            <v>4324.6000000000004</v>
          </cell>
          <cell r="Z17">
            <v>13.4</v>
          </cell>
        </row>
        <row r="18">
          <cell r="M18">
            <v>1794.6</v>
          </cell>
          <cell r="Y18">
            <v>8885.1</v>
          </cell>
          <cell r="Z18">
            <v>0</v>
          </cell>
        </row>
        <row r="19">
          <cell r="M19">
            <v>817.2</v>
          </cell>
          <cell r="Y19">
            <v>1079.5900000000001</v>
          </cell>
          <cell r="Z19">
            <v>0</v>
          </cell>
        </row>
        <row r="20">
          <cell r="M20">
            <v>27.1</v>
          </cell>
          <cell r="Y20">
            <v>35.700000000000003</v>
          </cell>
          <cell r="Z20">
            <v>0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"/>
      <sheetName val="Июнь-2"/>
      <sheetName val="Июнь-3"/>
      <sheetName val="Июнь-4"/>
      <sheetName val="Июль-1"/>
      <sheetName val="Июль-2"/>
      <sheetName val="Июль-3"/>
      <sheetName val="Июль-4"/>
      <sheetName val="Авг-1"/>
      <sheetName val="Авг-2"/>
      <sheetName val="Авг-3"/>
      <sheetName val="Авг-4"/>
      <sheetName val="Сент-1"/>
      <sheetName val="Сент-2"/>
      <sheetName val="Сент-3"/>
      <sheetName val="Сент-4"/>
      <sheetName val="Окт-1"/>
      <sheetName val="Окт-2"/>
      <sheetName val="Окт-3"/>
      <sheetName val="Окт-4"/>
      <sheetName val="Н-1"/>
      <sheetName val="Н-2"/>
      <sheetName val="Н-3"/>
      <sheetName val="Н-4"/>
      <sheetName val="Дек-1"/>
      <sheetName val="Дек-2"/>
      <sheetName val="Дек-3"/>
      <sheetName val="Дек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view="pageBreakPreview" zoomScaleNormal="75" zoomScaleSheetLayoutView="10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K9" sqref="K9"/>
    </sheetView>
  </sheetViews>
  <sheetFormatPr defaultRowHeight="12.75" outlineLevelRow="1" outlineLevelCol="1" x14ac:dyDescent="0.2"/>
  <cols>
    <col min="1" max="1" width="4.140625" style="13" customWidth="1"/>
    <col min="2" max="2" width="56.42578125" style="12" customWidth="1"/>
    <col min="3" max="6" width="15.28515625" style="12" hidden="1" customWidth="1" outlineLevel="1"/>
    <col min="7" max="7" width="15.28515625" hidden="1" customWidth="1" outlineLevel="1" collapsed="1"/>
    <col min="8" max="8" width="15.28515625" hidden="1" customWidth="1" outlineLevel="1"/>
    <col min="9" max="9" width="15.28515625" style="50" customWidth="1" collapsed="1"/>
    <col min="10" max="13" width="15.28515625" customWidth="1"/>
  </cols>
  <sheetData>
    <row r="1" spans="1:10" ht="35.25" customHeight="1" x14ac:dyDescent="0.25">
      <c r="A1" s="45" t="s">
        <v>0</v>
      </c>
      <c r="B1" s="45"/>
      <c r="C1" s="23"/>
      <c r="D1" s="23"/>
      <c r="E1" s="23"/>
      <c r="F1" s="23"/>
    </row>
    <row r="2" spans="1:10" ht="7.5" customHeight="1" x14ac:dyDescent="0.25">
      <c r="A2" s="1"/>
      <c r="B2" s="14"/>
      <c r="C2" s="14"/>
      <c r="D2" s="14"/>
      <c r="E2" s="14"/>
      <c r="F2" s="14"/>
    </row>
    <row r="3" spans="1:10" ht="30" x14ac:dyDescent="0.2">
      <c r="A3" s="2" t="s">
        <v>1</v>
      </c>
      <c r="B3" s="3" t="s">
        <v>2</v>
      </c>
      <c r="C3" s="16" t="s">
        <v>32</v>
      </c>
      <c r="D3" s="16" t="s">
        <v>33</v>
      </c>
      <c r="E3" s="16" t="s">
        <v>34</v>
      </c>
      <c r="F3" s="16" t="s">
        <v>35</v>
      </c>
      <c r="G3" s="16" t="s">
        <v>21</v>
      </c>
      <c r="H3" s="16" t="s">
        <v>46</v>
      </c>
      <c r="I3" s="16" t="s">
        <v>60</v>
      </c>
    </row>
    <row r="4" spans="1:10" ht="15" x14ac:dyDescent="0.2">
      <c r="A4" s="4" t="s">
        <v>3</v>
      </c>
      <c r="B4" s="5" t="s">
        <v>4</v>
      </c>
      <c r="C4" s="32">
        <v>25.1</v>
      </c>
      <c r="D4" s="32">
        <v>24.8</v>
      </c>
      <c r="E4" s="32">
        <v>24.8</v>
      </c>
      <c r="F4" s="32">
        <v>24.8</v>
      </c>
      <c r="G4" s="18">
        <v>25.536000000000001</v>
      </c>
      <c r="H4" s="26">
        <v>25.795000000000002</v>
      </c>
      <c r="I4" s="25">
        <v>25.795000000000002</v>
      </c>
    </row>
    <row r="5" spans="1:10" ht="16.5" customHeight="1" x14ac:dyDescent="0.2">
      <c r="A5" s="4" t="s">
        <v>5</v>
      </c>
      <c r="B5" s="5" t="s">
        <v>38</v>
      </c>
      <c r="C5" s="29">
        <v>1277</v>
      </c>
      <c r="D5" s="29">
        <v>900</v>
      </c>
      <c r="E5" s="29">
        <v>789</v>
      </c>
      <c r="F5" s="29">
        <v>880</v>
      </c>
      <c r="G5" s="19">
        <v>635</v>
      </c>
      <c r="H5" s="33">
        <v>486</v>
      </c>
      <c r="I5" s="33">
        <v>470</v>
      </c>
    </row>
    <row r="6" spans="1:10" ht="28.5" x14ac:dyDescent="0.2">
      <c r="A6" s="46" t="s">
        <v>6</v>
      </c>
      <c r="B6" s="6" t="s">
        <v>8</v>
      </c>
      <c r="C6" s="24">
        <f t="shared" ref="C6:F6" si="0">SUM(C7:C27)</f>
        <v>223780.27</v>
      </c>
      <c r="D6" s="24">
        <f t="shared" si="0"/>
        <v>242388.60999999996</v>
      </c>
      <c r="E6" s="24">
        <f t="shared" si="0"/>
        <v>237577.43199999991</v>
      </c>
      <c r="F6" s="24">
        <f t="shared" si="0"/>
        <v>238347.88799999995</v>
      </c>
      <c r="G6" s="7">
        <f t="shared" ref="G6" si="1">SUM(G7:G27)</f>
        <v>239169.52327000001</v>
      </c>
      <c r="H6" s="24">
        <f>SUM(H7:H27)</f>
        <v>242790.78699999998</v>
      </c>
      <c r="I6" s="24">
        <f>SUM(I7:I27)</f>
        <v>245023.72999999998</v>
      </c>
    </row>
    <row r="7" spans="1:10" ht="15" x14ac:dyDescent="0.25">
      <c r="A7" s="47"/>
      <c r="B7" s="5" t="s">
        <v>9</v>
      </c>
      <c r="C7" s="28">
        <f>[1]Свод!$H$8</f>
        <v>690.99999999999955</v>
      </c>
      <c r="D7" s="28">
        <f>[2]Свод!$D$8</f>
        <v>805.29999999999836</v>
      </c>
      <c r="E7" s="28">
        <f>[3]Свод!$E$8</f>
        <v>673.89999999999964</v>
      </c>
      <c r="F7" s="28">
        <f>[4]Свод!$D$8</f>
        <v>588.09999999999991</v>
      </c>
      <c r="G7" s="8">
        <f>'[5]Дек-1'!$Y$9+'[5]Дек-1'!$Z$9</f>
        <v>674.30000000000109</v>
      </c>
      <c r="H7" s="27">
        <v>954.40000000000055</v>
      </c>
      <c r="I7" s="27">
        <f>'[6]Я-1 '!$Y$8+'[6]Я-1 '!$Z$8</f>
        <v>1010.2000000000002</v>
      </c>
    </row>
    <row r="8" spans="1:10" ht="15" x14ac:dyDescent="0.25">
      <c r="A8" s="47"/>
      <c r="B8" s="9" t="s">
        <v>10</v>
      </c>
      <c r="C8" s="30">
        <f>[1]Свод!$H$9</f>
        <v>28742</v>
      </c>
      <c r="D8" s="30">
        <f>[2]Свод!$D$9</f>
        <v>25904.399999999987</v>
      </c>
      <c r="E8" s="30">
        <f>[3]Свод!$E$9</f>
        <v>20434.799999999988</v>
      </c>
      <c r="F8" s="30">
        <f>[4]Свод!$D$9</f>
        <v>15202.399999999994</v>
      </c>
      <c r="G8" s="8">
        <f>'[5]Дек-1'!$Y$10+'[5]Дек-1'!$Z$10</f>
        <v>13180.100000000004</v>
      </c>
      <c r="H8" s="27">
        <v>13476.799999999996</v>
      </c>
      <c r="I8" s="27">
        <f>'[6]Я-1 '!$Y$9+'[6]Я-1 '!$Z$9</f>
        <v>10236.199999999999</v>
      </c>
      <c r="J8" s="44" t="s">
        <v>61</v>
      </c>
    </row>
    <row r="9" spans="1:10" ht="15" x14ac:dyDescent="0.25">
      <c r="A9" s="47"/>
      <c r="B9" s="9" t="s">
        <v>11</v>
      </c>
      <c r="C9" s="30">
        <f>[1]Свод!$H$10</f>
        <v>8294.9000000000015</v>
      </c>
      <c r="D9" s="30">
        <f>[2]Свод!$D$10</f>
        <v>12780.999999999998</v>
      </c>
      <c r="E9" s="30">
        <f>[3]Свод!$E$10</f>
        <v>10040.79999999999</v>
      </c>
      <c r="F9" s="30">
        <f>[4]Свод!$D$10</f>
        <v>11435.399999999994</v>
      </c>
      <c r="G9" s="8">
        <f>'[5]Дек-1'!$Y$11+'[5]Дек-1'!$Z$11</f>
        <v>12830.9</v>
      </c>
      <c r="H9" s="27">
        <v>14106.600000000004</v>
      </c>
      <c r="I9" s="27">
        <f>'[6]Я-1 '!$Y$10+'[6]Я-1 '!$Z$10</f>
        <v>17825.600000000002</v>
      </c>
    </row>
    <row r="10" spans="1:10" ht="15" x14ac:dyDescent="0.25">
      <c r="A10" s="47"/>
      <c r="B10" s="5" t="s">
        <v>16</v>
      </c>
      <c r="C10" s="28">
        <f>[1]Свод!$H$12</f>
        <v>3065.4600000000009</v>
      </c>
      <c r="D10" s="28">
        <f>[2]Свод!$D$12</f>
        <v>3977.66</v>
      </c>
      <c r="E10" s="28">
        <f>[3]Свод!$E$12</f>
        <v>6023.6200000000044</v>
      </c>
      <c r="F10" s="28">
        <f>[4]Свод!$D$12</f>
        <v>6535.4200000000028</v>
      </c>
      <c r="G10" s="8">
        <f>'[5]Дек-1'!$Y$13+'[5]Дек-1'!$Z$13</f>
        <v>7017.3200000000043</v>
      </c>
      <c r="H10" s="27">
        <v>6271.9999999999927</v>
      </c>
      <c r="I10" s="27">
        <f>'[6]Я-1 '!$Y$11+'[6]Я-1 '!$Z$11</f>
        <v>6020.9</v>
      </c>
    </row>
    <row r="11" spans="1:10" ht="15" x14ac:dyDescent="0.25">
      <c r="A11" s="47"/>
      <c r="B11" s="9" t="s">
        <v>12</v>
      </c>
      <c r="C11" s="30">
        <f>[1]Свод!$H$13</f>
        <v>5206</v>
      </c>
      <c r="D11" s="30">
        <f>[2]Свод!$D$13</f>
        <v>2252</v>
      </c>
      <c r="E11" s="30">
        <f>[3]Свод!$E$13</f>
        <v>2252</v>
      </c>
      <c r="F11" s="30">
        <f>[4]Свод!$D$13</f>
        <v>1989</v>
      </c>
      <c r="G11" s="8">
        <f>'[5]Дек-1'!$Y$14+'[5]Дек-1'!$Z$14</f>
        <v>1558.079</v>
      </c>
      <c r="H11" s="27">
        <v>1451.3000000000002</v>
      </c>
      <c r="I11" s="27">
        <f>'[6]Я-1 '!$Y$12+'[6]Я-1 '!$Z$12</f>
        <v>1451.3000000000002</v>
      </c>
    </row>
    <row r="12" spans="1:10" ht="15" x14ac:dyDescent="0.25">
      <c r="A12" s="47"/>
      <c r="B12" s="9" t="s">
        <v>13</v>
      </c>
      <c r="C12" s="30">
        <f>[1]Свод!$H$14</f>
        <v>51453.979999999996</v>
      </c>
      <c r="D12" s="30">
        <f>[2]Свод!$D$14</f>
        <v>60814.039999999986</v>
      </c>
      <c r="E12" s="30">
        <f>[3]Свод!$E$14</f>
        <v>61241.929999999978</v>
      </c>
      <c r="F12" s="30">
        <f>[4]Свод!$D$14</f>
        <v>60416.30000000001</v>
      </c>
      <c r="G12" s="8">
        <f>'[5]Дек-1'!$Y$15+'[5]Дек-1'!$Z$15</f>
        <v>56898.778850000002</v>
      </c>
      <c r="H12" s="27">
        <v>50406.87000000001</v>
      </c>
      <c r="I12" s="27">
        <f>'[6]Я-1 '!$Y$13+'[6]Я-1 '!$Z$13</f>
        <v>49767.039999999994</v>
      </c>
    </row>
    <row r="13" spans="1:10" ht="15" x14ac:dyDescent="0.25">
      <c r="A13" s="47"/>
      <c r="B13" s="9" t="s">
        <v>47</v>
      </c>
      <c r="C13" s="30"/>
      <c r="D13" s="30"/>
      <c r="E13" s="30"/>
      <c r="F13" s="30"/>
      <c r="G13" s="27"/>
      <c r="H13" s="27">
        <v>564.97</v>
      </c>
      <c r="I13" s="27">
        <f>'[6]Я-1 '!$Y$14+'[6]Я-1 '!$Z$14</f>
        <v>1633.9099999999999</v>
      </c>
    </row>
    <row r="14" spans="1:10" ht="15" x14ac:dyDescent="0.25">
      <c r="A14" s="47"/>
      <c r="B14" s="17" t="s">
        <v>15</v>
      </c>
      <c r="C14" s="25">
        <f>[1]Свод!$H$17</f>
        <v>5156</v>
      </c>
      <c r="D14" s="25">
        <f>[2]Свод!$D$16</f>
        <v>8184.8000000000011</v>
      </c>
      <c r="E14" s="25">
        <f>[3]Свод!$E$16</f>
        <v>9515.3999999999978</v>
      </c>
      <c r="F14" s="25">
        <f>[4]Свод!$D$16</f>
        <v>9043.7000000000007</v>
      </c>
      <c r="G14" s="8">
        <f>'[5]Дек-1'!$Y$17+'[5]Дек-1'!$Z$17</f>
        <v>8118.4000000000005</v>
      </c>
      <c r="H14" s="27">
        <v>8415.8000000000011</v>
      </c>
      <c r="I14" s="27">
        <f>'[6]Я-1 '!$Y$15+'[6]Я-1 '!$Z$15</f>
        <v>8434.6999999999989</v>
      </c>
    </row>
    <row r="15" spans="1:10" ht="15" x14ac:dyDescent="0.25">
      <c r="A15" s="47"/>
      <c r="B15" s="15" t="s">
        <v>22</v>
      </c>
      <c r="C15" s="25" t="str">
        <f>[1]Свод!$H$18</f>
        <v>-</v>
      </c>
      <c r="D15" s="25">
        <f>[2]Свод!$D$17</f>
        <v>7984.4800000000014</v>
      </c>
      <c r="E15" s="25">
        <f>[3]Свод!$E$17</f>
        <v>5118.8900000000049</v>
      </c>
      <c r="F15" s="25">
        <f>[4]Свод!$D$17</f>
        <v>5607.8499999999967</v>
      </c>
      <c r="G15" s="8">
        <f>'[5]Дек-1'!$Y$18+'[5]Дек-1'!$Z$18</f>
        <v>6274.7909999999974</v>
      </c>
      <c r="H15" s="27">
        <v>8309.6869999999944</v>
      </c>
      <c r="I15" s="27">
        <f>'[6]Я-1 '!$Y$16+'[6]Я-1 '!$Z$16</f>
        <v>9313.41</v>
      </c>
    </row>
    <row r="16" spans="1:10" ht="15" x14ac:dyDescent="0.25">
      <c r="A16" s="47"/>
      <c r="B16" s="17" t="s">
        <v>17</v>
      </c>
      <c r="C16" s="31" t="s">
        <v>37</v>
      </c>
      <c r="D16" s="25" t="str">
        <f>[2]Свод!$D$18</f>
        <v>-</v>
      </c>
      <c r="E16" s="25">
        <f>[3]Свод!$E$18</f>
        <v>804.08999999999992</v>
      </c>
      <c r="F16" s="25">
        <f>[4]Свод!$D$18</f>
        <v>2411.6600000000012</v>
      </c>
      <c r="G16" s="8">
        <f>'[5]Дек-1'!$Y$19+'[5]Дек-1'!$Z$19</f>
        <v>4017.674419999998</v>
      </c>
      <c r="H16" s="27">
        <v>4646.239999999998</v>
      </c>
      <c r="I16" s="27">
        <f>'[6]Я-1 '!$Y$17+'[6]Я-1 '!$Z$17</f>
        <v>4338</v>
      </c>
    </row>
    <row r="17" spans="1:9" ht="15" x14ac:dyDescent="0.25">
      <c r="A17" s="47"/>
      <c r="B17" s="17" t="s">
        <v>18</v>
      </c>
      <c r="C17" s="31" t="s">
        <v>36</v>
      </c>
      <c r="D17" s="31" t="s">
        <v>36</v>
      </c>
      <c r="E17" s="25" t="s">
        <v>36</v>
      </c>
      <c r="F17" s="25">
        <f>[4]Свод!$D$20</f>
        <v>1838.2</v>
      </c>
      <c r="G17" s="8">
        <f>'[5]Дек-1'!$Y$21+'[5]Дек-1'!$Z$21</f>
        <v>3607.1000000000022</v>
      </c>
      <c r="H17" s="27">
        <v>8817.0999999999967</v>
      </c>
      <c r="I17" s="27">
        <f>'[6]Я-1 '!$Y$18+'[6]Я-1 '!$Z$18</f>
        <v>8885.1</v>
      </c>
    </row>
    <row r="18" spans="1:9" ht="15" x14ac:dyDescent="0.25">
      <c r="A18" s="47"/>
      <c r="B18" s="17" t="s">
        <v>48</v>
      </c>
      <c r="C18" s="31"/>
      <c r="D18" s="31"/>
      <c r="E18" s="25"/>
      <c r="F18" s="25"/>
      <c r="G18" s="27"/>
      <c r="H18" s="27">
        <v>376.94</v>
      </c>
      <c r="I18" s="27">
        <f>'[6]Я-1 '!$Y$19+'[6]Я-1 '!$Z$19</f>
        <v>1079.5900000000001</v>
      </c>
    </row>
    <row r="19" spans="1:9" ht="15" x14ac:dyDescent="0.25">
      <c r="A19" s="47"/>
      <c r="B19" s="17" t="s">
        <v>62</v>
      </c>
      <c r="C19" s="31"/>
      <c r="D19" s="31"/>
      <c r="E19" s="25"/>
      <c r="F19" s="25"/>
      <c r="G19" s="27"/>
      <c r="H19" s="27"/>
      <c r="I19" s="27">
        <f>'[6]Я-1 '!$Y$20+'[6]Я-1 '!$Z$20</f>
        <v>35.700000000000003</v>
      </c>
    </row>
    <row r="20" spans="1:9" ht="15" x14ac:dyDescent="0.25">
      <c r="A20" s="47"/>
      <c r="B20" s="17" t="s">
        <v>19</v>
      </c>
      <c r="C20" s="31" t="s">
        <v>36</v>
      </c>
      <c r="D20" s="31" t="s">
        <v>36</v>
      </c>
      <c r="E20" s="25">
        <f>[3]Свод!$E$19</f>
        <v>5355.3780000000006</v>
      </c>
      <c r="F20" s="25">
        <f>[4]Свод!$D$19</f>
        <v>7538.5779999999941</v>
      </c>
      <c r="G20" s="8">
        <f>'[5]Дек-1'!$Y$20+'[5]Дек-1'!$Z$20</f>
        <v>9250.8000000000029</v>
      </c>
      <c r="H20" s="27">
        <v>9250.7999999999993</v>
      </c>
      <c r="I20" s="27">
        <v>9250.7999999999993</v>
      </c>
    </row>
    <row r="21" spans="1:9" ht="15" x14ac:dyDescent="0.25">
      <c r="A21" s="47"/>
      <c r="B21" s="5" t="s">
        <v>24</v>
      </c>
      <c r="C21" s="28">
        <f>[1]Свод!$H$7</f>
        <v>9768.49</v>
      </c>
      <c r="D21" s="28">
        <f>[2]Свод!$D$7</f>
        <v>7902</v>
      </c>
      <c r="E21" s="28">
        <f>[3]Свод!$E$7</f>
        <v>5650.03</v>
      </c>
      <c r="F21" s="28">
        <f>[4]Свод!$D$7</f>
        <v>5464.92</v>
      </c>
      <c r="G21" s="8">
        <v>5464.92</v>
      </c>
      <c r="H21" s="27">
        <v>5464.92</v>
      </c>
      <c r="I21" s="27">
        <v>5464.92</v>
      </c>
    </row>
    <row r="22" spans="1:9" ht="15" x14ac:dyDescent="0.25">
      <c r="A22" s="47"/>
      <c r="B22" s="9" t="s">
        <v>25</v>
      </c>
      <c r="C22" s="30">
        <f>[1]Свод!$H$16</f>
        <v>13583.470000000001</v>
      </c>
      <c r="D22" s="30">
        <f>[2]Свод!$D$15</f>
        <v>18529.73</v>
      </c>
      <c r="E22" s="30">
        <f>[3]Свод!$E$15</f>
        <v>17219.333999999995</v>
      </c>
      <c r="F22" s="30">
        <f>[4]Свод!$D$15</f>
        <v>17029.099999999999</v>
      </c>
      <c r="G22" s="8">
        <v>17029.099999999999</v>
      </c>
      <c r="H22" s="27">
        <v>17029.100000000002</v>
      </c>
      <c r="I22" s="27">
        <v>17029.100000000002</v>
      </c>
    </row>
    <row r="23" spans="1:9" ht="15" hidden="1" customHeight="1" outlineLevel="1" x14ac:dyDescent="0.25">
      <c r="A23" s="47"/>
      <c r="B23" s="5" t="s">
        <v>23</v>
      </c>
      <c r="C23" s="29"/>
      <c r="D23" s="29"/>
      <c r="E23" s="29"/>
      <c r="F23" s="29"/>
      <c r="G23" s="8">
        <v>0</v>
      </c>
      <c r="H23" s="27">
        <v>0</v>
      </c>
      <c r="I23" s="27">
        <v>0</v>
      </c>
    </row>
    <row r="24" spans="1:9" ht="15" collapsed="1" x14ac:dyDescent="0.25">
      <c r="A24" s="47"/>
      <c r="B24" s="5" t="s">
        <v>26</v>
      </c>
      <c r="C24" s="28">
        <f>[1]Свод!$H$24</f>
        <v>4156.6099999999997</v>
      </c>
      <c r="D24" s="28">
        <f>[2]Свод!$D$22</f>
        <v>4156.6099999999997</v>
      </c>
      <c r="E24" s="28">
        <f>[3]Свод!$E$23</f>
        <v>4156.6099999999997</v>
      </c>
      <c r="F24" s="28">
        <f>[4]Свод!$D$23</f>
        <v>4156.6099999999997</v>
      </c>
      <c r="G24" s="8">
        <v>4156.6099999999997</v>
      </c>
      <c r="H24" s="27">
        <v>4156.6099999999997</v>
      </c>
      <c r="I24" s="27">
        <v>4156.6099999999997</v>
      </c>
    </row>
    <row r="25" spans="1:9" ht="15" x14ac:dyDescent="0.25">
      <c r="A25" s="47"/>
      <c r="B25" s="5" t="s">
        <v>27</v>
      </c>
      <c r="C25" s="28">
        <f>[1]Свод!$H$11</f>
        <v>35372.509999999995</v>
      </c>
      <c r="D25" s="28">
        <f>[2]Свод!$D$11</f>
        <v>30852.269999999982</v>
      </c>
      <c r="E25" s="28">
        <f>[3]Свод!$E$11</f>
        <v>30846.32999999998</v>
      </c>
      <c r="F25" s="28">
        <f>[4]Свод!$D$11</f>
        <v>30846.329999999998</v>
      </c>
      <c r="G25" s="8">
        <v>30846.33</v>
      </c>
      <c r="H25" s="27">
        <v>30846.329999999998</v>
      </c>
      <c r="I25" s="27">
        <v>30846.329999999998</v>
      </c>
    </row>
    <row r="26" spans="1:9" ht="15" x14ac:dyDescent="0.25">
      <c r="A26" s="47"/>
      <c r="B26" s="5" t="s">
        <v>28</v>
      </c>
      <c r="C26" s="28">
        <f>[1]Свод!$H$22</f>
        <v>38062.04</v>
      </c>
      <c r="D26" s="28">
        <f>[2]Свод!$D$20</f>
        <v>38062.04</v>
      </c>
      <c r="E26" s="28">
        <f>[3]Свод!$E$21</f>
        <v>38062.04</v>
      </c>
      <c r="F26" s="28">
        <f>[4]Свод!$D$21</f>
        <v>38062.04</v>
      </c>
      <c r="G26" s="8">
        <v>38062.04</v>
      </c>
      <c r="H26" s="27">
        <v>38062.04</v>
      </c>
      <c r="I26" s="27">
        <v>38062.04</v>
      </c>
    </row>
    <row r="27" spans="1:9" ht="15" x14ac:dyDescent="0.25">
      <c r="A27" s="48"/>
      <c r="B27" s="9" t="s">
        <v>29</v>
      </c>
      <c r="C27" s="30">
        <f>[1]Свод!$H$15</f>
        <v>20227.810000000001</v>
      </c>
      <c r="D27" s="30">
        <f>[2]Свод!$D$23</f>
        <v>20182.280000000002</v>
      </c>
      <c r="E27" s="30">
        <f>[3]Свод!$E$24</f>
        <v>20182.280000000002</v>
      </c>
      <c r="F27" s="30">
        <f>[4]Свод!$D$24</f>
        <v>20182.28</v>
      </c>
      <c r="G27" s="8">
        <v>20182.28</v>
      </c>
      <c r="H27" s="27">
        <v>20182.28</v>
      </c>
      <c r="I27" s="27">
        <v>20182.28</v>
      </c>
    </row>
    <row r="28" spans="1:9" ht="28.5" x14ac:dyDescent="0.2">
      <c r="A28" s="49" t="s">
        <v>7</v>
      </c>
      <c r="B28" s="6" t="s">
        <v>14</v>
      </c>
      <c r="C28" s="24">
        <f t="shared" ref="C28:F28" si="2">SUM(C29:C49)</f>
        <v>172508.56999999998</v>
      </c>
      <c r="D28" s="24">
        <f t="shared" si="2"/>
        <v>193650.51999999996</v>
      </c>
      <c r="E28" s="24">
        <f t="shared" si="2"/>
        <v>204873.57699999993</v>
      </c>
      <c r="F28" s="24">
        <f t="shared" si="2"/>
        <v>211443.08800000002</v>
      </c>
      <c r="G28" s="7">
        <f t="shared" ref="G28" si="3">SUM(G29:G49)</f>
        <v>216980.41326999999</v>
      </c>
      <c r="H28" s="24">
        <f>SUM(H29:H49)</f>
        <v>221676.36699999997</v>
      </c>
      <c r="I28" s="24">
        <f>SUM(I29:I49)</f>
        <v>223444.52999999997</v>
      </c>
    </row>
    <row r="29" spans="1:9" ht="15" x14ac:dyDescent="0.25">
      <c r="A29" s="49"/>
      <c r="B29" s="5" t="s">
        <v>9</v>
      </c>
      <c r="C29" s="28">
        <f>[1]Свод!$H$27</f>
        <v>106.89999999999958</v>
      </c>
      <c r="D29" s="28">
        <f>[2]Свод!$D$26</f>
        <v>208.29999999999836</v>
      </c>
      <c r="E29" s="28">
        <f>[3]Свод!$E$27</f>
        <v>78.999999999999602</v>
      </c>
      <c r="F29" s="28">
        <f>[4]Свод!$D$27</f>
        <v>26.599999999999909</v>
      </c>
      <c r="G29" s="8">
        <f>G7-'[5]Дек-1'!$M$9-'[5]Дек-1'!$O$9</f>
        <v>12.400000000001057</v>
      </c>
      <c r="H29" s="27">
        <v>240.00000000000057</v>
      </c>
      <c r="I29" s="27">
        <f>I7-'[6]Я-1 '!$O$8-'[6]Я-1 '!$M$8</f>
        <v>213.10000000000014</v>
      </c>
    </row>
    <row r="30" spans="1:9" ht="15" x14ac:dyDescent="0.25">
      <c r="A30" s="49"/>
      <c r="B30" s="9" t="s">
        <v>10</v>
      </c>
      <c r="C30" s="30">
        <f>[1]Свод!$H$28</f>
        <v>20438.400000000001</v>
      </c>
      <c r="D30" s="30">
        <f>[2]Свод!$D$27</f>
        <v>17576.799999999988</v>
      </c>
      <c r="E30" s="30">
        <f>[3]Свод!$E$28</f>
        <v>14200.299999999988</v>
      </c>
      <c r="F30" s="30">
        <f>[4]Свод!$D$28</f>
        <v>11971.099999999995</v>
      </c>
      <c r="G30" s="8">
        <f>G8-'[5]Дек-1'!$M$10-'[5]Дек-1'!$O$10</f>
        <v>9919.4000000000051</v>
      </c>
      <c r="H30" s="27">
        <v>10032.599999999995</v>
      </c>
      <c r="I30" s="27">
        <f>I8-'[6]Я-1 '!$M$9-'[6]Я-1 '!$O$9</f>
        <v>10236.199999999999</v>
      </c>
    </row>
    <row r="31" spans="1:9" ht="15" x14ac:dyDescent="0.25">
      <c r="A31" s="49"/>
      <c r="B31" s="9" t="s">
        <v>11</v>
      </c>
      <c r="C31" s="30">
        <f>[1]Свод!$H$29</f>
        <v>5398.2000000000016</v>
      </c>
      <c r="D31" s="30">
        <f>[2]Свод!$D$28</f>
        <v>7249.5999999999985</v>
      </c>
      <c r="E31" s="30">
        <f>[3]Свод!$E$29</f>
        <v>7439.1999999999898</v>
      </c>
      <c r="F31" s="30">
        <f>[4]Свод!$D$29</f>
        <v>8886.7999999999938</v>
      </c>
      <c r="G31" s="8">
        <f>G9-'[5]Дек-1'!$M$11-'[5]Дек-1'!$O$11</f>
        <v>10303.299999999999</v>
      </c>
      <c r="H31" s="27">
        <v>11476.800000000003</v>
      </c>
      <c r="I31" s="27">
        <f>I9-'[6]Я-1 '!$M$10-'[6]Я-1 '!$O$10</f>
        <v>11652.700000000003</v>
      </c>
    </row>
    <row r="32" spans="1:9" ht="15" x14ac:dyDescent="0.25">
      <c r="A32" s="49"/>
      <c r="B32" s="5" t="s">
        <v>16</v>
      </c>
      <c r="C32" s="28">
        <f>[1]Свод!$H$31</f>
        <v>900.42000000000098</v>
      </c>
      <c r="D32" s="28">
        <f>[2]Свод!$D$30</f>
        <v>1385.2599999999998</v>
      </c>
      <c r="E32" s="28">
        <f>[3]Свод!$E$31</f>
        <v>2528.9200000000046</v>
      </c>
      <c r="F32" s="28">
        <f>[4]Свод!$D$31</f>
        <v>3146.720000000003</v>
      </c>
      <c r="G32" s="8">
        <f>G10-'[5]Дек-1'!$M$13-'[5]Дек-1'!$O$13</f>
        <v>3626.3200000000043</v>
      </c>
      <c r="H32" s="27">
        <v>2844.0999999999926</v>
      </c>
      <c r="I32" s="27">
        <f>I10-'[6]Я-1 '!$M$11-'[6]Я-1 '!$O$11</f>
        <v>2569.0999999999995</v>
      </c>
    </row>
    <row r="33" spans="1:9" ht="15" x14ac:dyDescent="0.25">
      <c r="A33" s="49"/>
      <c r="B33" s="9" t="s">
        <v>12</v>
      </c>
      <c r="C33" s="30">
        <f>[1]Свод!$H$32</f>
        <v>5206</v>
      </c>
      <c r="D33" s="30">
        <f>[2]Свод!$D$31</f>
        <v>2252</v>
      </c>
      <c r="E33" s="30">
        <f>[3]Свод!$E$32</f>
        <v>2252</v>
      </c>
      <c r="F33" s="30">
        <f>[4]Свод!$D$32</f>
        <v>1989</v>
      </c>
      <c r="G33" s="8">
        <f>G11-'[5]Дек-1'!$M$14-'[5]Дек-1'!$O$14</f>
        <v>1558.079</v>
      </c>
      <c r="H33" s="27">
        <v>1451.3000000000002</v>
      </c>
      <c r="I33" s="27">
        <f>I11-'[6]Я-1 '!$M$12-'[6]Я-1 '!$O$12</f>
        <v>1451.3000000000002</v>
      </c>
    </row>
    <row r="34" spans="1:9" ht="15" x14ac:dyDescent="0.25">
      <c r="A34" s="49"/>
      <c r="B34" s="9" t="str">
        <f>B12</f>
        <v>ООО УК "ПОК и ТС"</v>
      </c>
      <c r="C34" s="30">
        <f>[1]Свод!$H$33</f>
        <v>39082.079999999994</v>
      </c>
      <c r="D34" s="30">
        <f>[2]Свод!$D$32</f>
        <v>47896.689999999988</v>
      </c>
      <c r="E34" s="30">
        <f>[3]Свод!$E$33</f>
        <v>50474.209999999977</v>
      </c>
      <c r="F34" s="30">
        <f>[4]Свод!$D$33</f>
        <v>51431.340000000011</v>
      </c>
      <c r="G34" s="8">
        <f>G12-'[5]Дек-1'!$M$15-'[5]Дек-1'!$O$15</f>
        <v>50868.01885</v>
      </c>
      <c r="H34" s="27">
        <v>47118.400000000009</v>
      </c>
      <c r="I34" s="27">
        <f>I12-'[6]Я-1 '!$M$13-'[6]Я-1 '!$O$13</f>
        <v>47290.669999999991</v>
      </c>
    </row>
    <row r="35" spans="1:9" ht="15" x14ac:dyDescent="0.25">
      <c r="A35" s="49"/>
      <c r="B35" s="9" t="s">
        <v>47</v>
      </c>
      <c r="C35" s="30"/>
      <c r="D35" s="30"/>
      <c r="E35" s="30"/>
      <c r="F35" s="30"/>
      <c r="G35" s="27"/>
      <c r="H35" s="27">
        <v>-68.67999999999995</v>
      </c>
      <c r="I35" s="27">
        <f>I13-'[6]Я-1 '!$M$14-'[6]Я-1 '!$O$14</f>
        <v>177.09999999999991</v>
      </c>
    </row>
    <row r="36" spans="1:9" ht="15" x14ac:dyDescent="0.25">
      <c r="A36" s="49"/>
      <c r="B36" s="17" t="s">
        <v>15</v>
      </c>
      <c r="C36" s="25">
        <f>[1]Свод!$H$36</f>
        <v>3331.8</v>
      </c>
      <c r="D36" s="25">
        <f>[2]Свод!$D$34</f>
        <v>6445.9000000000015</v>
      </c>
      <c r="E36" s="25">
        <f>[3]Свод!$E$35</f>
        <v>7603.0999999999976</v>
      </c>
      <c r="F36" s="25">
        <f>[4]Свод!$D$35</f>
        <v>7684.6</v>
      </c>
      <c r="G36" s="8">
        <f>G14-'[5]Дек-1'!$M$17-'[5]Дек-1'!$O$17</f>
        <v>6647.5</v>
      </c>
      <c r="H36" s="27">
        <v>7212.3000000000011</v>
      </c>
      <c r="I36" s="27">
        <f>I14-'[6]Я-1 '!$M$15-'[6]Я-1 '!$O$15</f>
        <v>7231.1999999999989</v>
      </c>
    </row>
    <row r="37" spans="1:9" ht="15" x14ac:dyDescent="0.25">
      <c r="A37" s="49"/>
      <c r="B37" s="15" t="s">
        <v>22</v>
      </c>
      <c r="C37" s="25" t="str">
        <f>[1]Свод!$H$37</f>
        <v>-</v>
      </c>
      <c r="D37" s="25">
        <f>[2]Свод!$D$35</f>
        <v>4134.5600000000022</v>
      </c>
      <c r="E37" s="25">
        <f>[3]Свод!$E$36</f>
        <v>2346.710000000005</v>
      </c>
      <c r="F37" s="25">
        <f>[4]Свод!$D$36</f>
        <v>3455.0799999999967</v>
      </c>
      <c r="G37" s="8">
        <f>G15-'[5]Дек-1'!$M$18-'[5]Дек-1'!$O$18</f>
        <v>4025.4709999999973</v>
      </c>
      <c r="H37" s="27">
        <v>5786.1969999999947</v>
      </c>
      <c r="I37" s="27">
        <f>I15-'[6]Я-1 '!$M$16-'[6]Я-1 '!$O$16</f>
        <v>6801.0899999999992</v>
      </c>
    </row>
    <row r="38" spans="1:9" ht="15" x14ac:dyDescent="0.25">
      <c r="A38" s="49"/>
      <c r="B38" s="17" t="str">
        <f>B16</f>
        <v>ООО УК "МКД-Сервис"</v>
      </c>
      <c r="C38" s="31" t="s">
        <v>36</v>
      </c>
      <c r="D38" s="25" t="str">
        <f>[2]Свод!$D$36</f>
        <v>-</v>
      </c>
      <c r="E38" s="25">
        <f>[3]Свод!$E$37</f>
        <v>372.3599999999999</v>
      </c>
      <c r="F38" s="25">
        <f>[4]Свод!$D$37</f>
        <v>1734.2200000000012</v>
      </c>
      <c r="G38" s="8">
        <f>G16-'[5]Дек-1'!$M$19-'[5]Дек-1'!$O$19</f>
        <v>3182.1444199999978</v>
      </c>
      <c r="H38" s="27">
        <v>3535.4399999999978</v>
      </c>
      <c r="I38" s="27">
        <f>I16-'[6]Я-1 '!$M$17-'[6]Я-1 '!$O$17</f>
        <v>3468.5</v>
      </c>
    </row>
    <row r="39" spans="1:9" ht="15" x14ac:dyDescent="0.25">
      <c r="A39" s="49"/>
      <c r="B39" s="17" t="s">
        <v>18</v>
      </c>
      <c r="C39" s="31" t="s">
        <v>36</v>
      </c>
      <c r="D39" s="31" t="s">
        <v>36</v>
      </c>
      <c r="E39" s="25" t="s">
        <v>36</v>
      </c>
      <c r="F39" s="25">
        <f>[4]Свод!$D$39</f>
        <v>346.5</v>
      </c>
      <c r="G39" s="8">
        <f>G17-'[5]Дек-1'!$M$21-'[5]Дек-1'!$O$21</f>
        <v>1845.7000000000021</v>
      </c>
      <c r="H39" s="27">
        <v>7023.5999999999967</v>
      </c>
      <c r="I39" s="27">
        <f>I17-'[6]Я-1 '!$M$18-'[6]Я-1 '!$O$18</f>
        <v>7090.5</v>
      </c>
    </row>
    <row r="40" spans="1:9" ht="15" x14ac:dyDescent="0.25">
      <c r="A40" s="49"/>
      <c r="B40" s="17" t="s">
        <v>48</v>
      </c>
      <c r="C40" s="31"/>
      <c r="D40" s="31"/>
      <c r="E40" s="25"/>
      <c r="F40" s="25"/>
      <c r="G40" s="27"/>
      <c r="H40" s="27">
        <v>32.230000000000018</v>
      </c>
      <c r="I40" s="27">
        <f>I18-'[6]Я-1 '!$M$19-'[6]Я-1 '!$O$19</f>
        <v>262.3900000000001</v>
      </c>
    </row>
    <row r="41" spans="1:9" ht="15" x14ac:dyDescent="0.25">
      <c r="A41" s="49"/>
      <c r="B41" s="17" t="str">
        <f>B19</f>
        <v>ООО "УК СЕВЕРНОЕ СИЯНИЕ"</v>
      </c>
      <c r="C41" s="31"/>
      <c r="D41" s="31"/>
      <c r="E41" s="25"/>
      <c r="F41" s="25"/>
      <c r="G41" s="27"/>
      <c r="H41" s="27"/>
      <c r="I41" s="27">
        <f>I19-'[6]Я-1 '!$M$20-'[6]Я-1 '!$O$20</f>
        <v>8.6000000000000014</v>
      </c>
    </row>
    <row r="42" spans="1:9" ht="15" x14ac:dyDescent="0.25">
      <c r="A42" s="49"/>
      <c r="B42" s="17" t="s">
        <v>20</v>
      </c>
      <c r="C42" s="31" t="s">
        <v>36</v>
      </c>
      <c r="D42" s="31" t="s">
        <v>36</v>
      </c>
      <c r="E42" s="25">
        <f>[3]Свод!$E$38</f>
        <v>1602.5060000000008</v>
      </c>
      <c r="F42" s="25">
        <f>[4]Свод!$D$38</f>
        <v>5029.8479999999945</v>
      </c>
      <c r="G42" s="8">
        <f>G20-'[7]Дек-1'!$M$20-'[7]Дек-1'!$O$20</f>
        <v>9250.8000000000029</v>
      </c>
      <c r="H42" s="27">
        <v>9250.7999999999993</v>
      </c>
      <c r="I42" s="27">
        <v>9250.7999999999993</v>
      </c>
    </row>
    <row r="43" spans="1:9" ht="15" x14ac:dyDescent="0.25">
      <c r="A43" s="49"/>
      <c r="B43" s="5" t="s">
        <v>24</v>
      </c>
      <c r="C43" s="28">
        <f>[1]Свод!$H$26</f>
        <v>6778.8899999999994</v>
      </c>
      <c r="D43" s="28">
        <f>[2]Свод!$D$25</f>
        <v>6462.91</v>
      </c>
      <c r="E43" s="28">
        <f>[3]Свод!$E$26</f>
        <v>5598.49</v>
      </c>
      <c r="F43" s="28">
        <f>[4]Свод!$D$26</f>
        <v>5464.92</v>
      </c>
      <c r="G43" s="8">
        <v>5464.92</v>
      </c>
      <c r="H43" s="27">
        <v>5464.92</v>
      </c>
      <c r="I43" s="27">
        <v>5464.92</v>
      </c>
    </row>
    <row r="44" spans="1:9" ht="15" x14ac:dyDescent="0.25">
      <c r="A44" s="49"/>
      <c r="B44" s="9" t="s">
        <v>30</v>
      </c>
      <c r="C44" s="30">
        <f>[1]Свод!$H$35</f>
        <v>9648.6500000000015</v>
      </c>
      <c r="D44" s="30">
        <f>[2]Свод!$D$33</f>
        <v>16525.559999999998</v>
      </c>
      <c r="E44" s="30">
        <f>[3]Свод!$E$34</f>
        <v>17129.520999999997</v>
      </c>
      <c r="F44" s="30">
        <f>[4]Свод!$D$34</f>
        <v>17029.099999999999</v>
      </c>
      <c r="G44" s="8">
        <f>G22-'[5]Дек-1'!$M$16-'[5]Дек-1'!$O$16</f>
        <v>17029.099999999999</v>
      </c>
      <c r="H44" s="27">
        <v>17029.099999999999</v>
      </c>
      <c r="I44" s="27">
        <v>17029.099999999999</v>
      </c>
    </row>
    <row r="45" spans="1:9" ht="15" hidden="1" outlineLevel="1" x14ac:dyDescent="0.25">
      <c r="A45" s="49"/>
      <c r="B45" s="5" t="s">
        <v>23</v>
      </c>
      <c r="C45" s="29"/>
      <c r="D45" s="29"/>
      <c r="E45" s="29"/>
      <c r="F45" s="29"/>
      <c r="G45" s="8">
        <v>0</v>
      </c>
      <c r="H45" s="27">
        <v>0</v>
      </c>
      <c r="I45" s="27">
        <v>0</v>
      </c>
    </row>
    <row r="46" spans="1:9" ht="15" collapsed="1" x14ac:dyDescent="0.25">
      <c r="A46" s="49"/>
      <c r="B46" s="5" t="s">
        <v>31</v>
      </c>
      <c r="C46" s="28">
        <f>[1]Свод!$H$43</f>
        <v>4156.6099999999997</v>
      </c>
      <c r="D46" s="28">
        <f>[2]Свод!$D$40</f>
        <v>4156.6099999999997</v>
      </c>
      <c r="E46" s="28">
        <f>[3]Свод!$E$42</f>
        <v>4156.6099999999997</v>
      </c>
      <c r="F46" s="28">
        <f>[4]Свод!$D$42</f>
        <v>4156.6099999999997</v>
      </c>
      <c r="G46" s="8">
        <v>4156.6099999999997</v>
      </c>
      <c r="H46" s="27">
        <v>4156.6099999999997</v>
      </c>
      <c r="I46" s="27">
        <v>4156.6099999999997</v>
      </c>
    </row>
    <row r="47" spans="1:9" ht="15" x14ac:dyDescent="0.25">
      <c r="A47" s="49"/>
      <c r="B47" s="5" t="s">
        <v>27</v>
      </c>
      <c r="C47" s="28">
        <f>[1]Свод!$H$30</f>
        <v>24287.839999999997</v>
      </c>
      <c r="D47" s="28">
        <f>[2]Свод!$D$29</f>
        <v>21112.00999999998</v>
      </c>
      <c r="E47" s="28">
        <f>[3]Свод!$E$30</f>
        <v>30846.32999999998</v>
      </c>
      <c r="F47" s="28">
        <f>[4]Свод!$D$30</f>
        <v>30846.329999999998</v>
      </c>
      <c r="G47" s="8">
        <v>30846.33</v>
      </c>
      <c r="H47" s="27">
        <v>30846.33</v>
      </c>
      <c r="I47" s="27">
        <v>30846.33</v>
      </c>
    </row>
    <row r="48" spans="1:9" ht="15" x14ac:dyDescent="0.25">
      <c r="A48" s="49"/>
      <c r="B48" s="5" t="s">
        <v>28</v>
      </c>
      <c r="C48" s="28">
        <f>[1]Свод!$H$41</f>
        <v>38062.04</v>
      </c>
      <c r="D48" s="28">
        <f>[2]Свод!$D$38</f>
        <v>38062.04</v>
      </c>
      <c r="E48" s="28">
        <f>[3]Свод!$E$40</f>
        <v>38062.04</v>
      </c>
      <c r="F48" s="28">
        <f>[4]Свод!$D$40</f>
        <v>38062.04</v>
      </c>
      <c r="G48" s="8">
        <v>38062.04</v>
      </c>
      <c r="H48" s="27">
        <v>38062.04</v>
      </c>
      <c r="I48" s="27">
        <v>38062.04</v>
      </c>
    </row>
    <row r="49" spans="1:9" ht="15" x14ac:dyDescent="0.25">
      <c r="A49" s="49"/>
      <c r="B49" s="9" t="s">
        <v>29</v>
      </c>
      <c r="C49" s="30">
        <f>[1]Свод!$H$34</f>
        <v>15110.74</v>
      </c>
      <c r="D49" s="30">
        <f>[2]Свод!$D$41</f>
        <v>20182.280000000002</v>
      </c>
      <c r="E49" s="30">
        <f>[3]Свод!$E$43</f>
        <v>20182.280000000002</v>
      </c>
      <c r="F49" s="30">
        <f>[4]Свод!$D$43</f>
        <v>20182.28</v>
      </c>
      <c r="G49" s="8">
        <v>20182.28</v>
      </c>
      <c r="H49" s="27">
        <v>20182.28</v>
      </c>
      <c r="I49" s="27">
        <v>20182.28</v>
      </c>
    </row>
    <row r="50" spans="1:9" ht="15" x14ac:dyDescent="0.2">
      <c r="A50" s="10"/>
      <c r="B50" s="11"/>
      <c r="C50" s="11"/>
      <c r="D50" s="11"/>
      <c r="E50" s="11"/>
      <c r="F50" s="11"/>
    </row>
    <row r="51" spans="1:9" ht="35.25" customHeight="1" x14ac:dyDescent="0.2">
      <c r="A51" s="10"/>
      <c r="B51" s="21" t="s">
        <v>45</v>
      </c>
      <c r="C51" s="21"/>
      <c r="D51" s="21"/>
      <c r="E51" s="21"/>
      <c r="F51" s="21"/>
    </row>
    <row r="52" spans="1:9" ht="26.1" customHeight="1" x14ac:dyDescent="0.2">
      <c r="A52" s="10"/>
      <c r="B52" s="22" t="s">
        <v>40</v>
      </c>
      <c r="C52" s="22"/>
      <c r="D52" s="22"/>
      <c r="E52" s="22"/>
      <c r="F52" s="22"/>
    </row>
    <row r="53" spans="1:9" ht="26.1" customHeight="1" x14ac:dyDescent="0.2">
      <c r="A53" s="10"/>
      <c r="B53" s="22" t="s">
        <v>44</v>
      </c>
      <c r="C53" s="22"/>
      <c r="D53" s="22"/>
      <c r="E53" s="22"/>
      <c r="F53" s="22"/>
    </row>
    <row r="54" spans="1:9" ht="26.1" customHeight="1" x14ac:dyDescent="0.2">
      <c r="A54" s="10"/>
      <c r="B54" s="22" t="s">
        <v>41</v>
      </c>
      <c r="C54" s="22"/>
      <c r="D54" s="22"/>
      <c r="E54" s="22"/>
      <c r="F54" s="22"/>
    </row>
    <row r="55" spans="1:9" ht="26.1" customHeight="1" x14ac:dyDescent="0.2">
      <c r="A55" s="10"/>
      <c r="B55" s="22" t="s">
        <v>42</v>
      </c>
      <c r="C55" s="22"/>
      <c r="D55" s="22"/>
      <c r="E55" s="22"/>
      <c r="F55" s="22"/>
    </row>
    <row r="56" spans="1:9" ht="26.1" customHeight="1" x14ac:dyDescent="0.2">
      <c r="A56" s="10"/>
      <c r="B56" s="22" t="s">
        <v>43</v>
      </c>
      <c r="C56" s="22"/>
      <c r="D56" s="22"/>
      <c r="E56" s="22"/>
      <c r="F56" s="22"/>
    </row>
    <row r="57" spans="1:9" ht="25.5" customHeight="1" x14ac:dyDescent="0.2">
      <c r="A57" s="10"/>
      <c r="B57" s="22" t="s">
        <v>39</v>
      </c>
      <c r="C57" s="22"/>
      <c r="D57" s="22"/>
      <c r="E57" s="22"/>
      <c r="F57" s="22"/>
    </row>
    <row r="58" spans="1:9" ht="20.25" customHeight="1" x14ac:dyDescent="0.2">
      <c r="A58"/>
      <c r="B58" s="22"/>
      <c r="C58" s="22"/>
      <c r="D58" s="22"/>
      <c r="E58" s="22"/>
      <c r="F58" s="22"/>
    </row>
    <row r="59" spans="1:9" ht="18" customHeight="1" x14ac:dyDescent="0.2"/>
    <row r="60" spans="1:9" ht="18" customHeight="1" x14ac:dyDescent="0.2">
      <c r="B60" s="20"/>
      <c r="C60" s="20"/>
      <c r="D60" s="20"/>
      <c r="E60" s="20"/>
      <c r="G60" s="34" t="s">
        <v>9</v>
      </c>
    </row>
    <row r="61" spans="1:9" x14ac:dyDescent="0.2">
      <c r="G61" s="35" t="s">
        <v>10</v>
      </c>
    </row>
    <row r="62" spans="1:9" x14ac:dyDescent="0.2">
      <c r="G62" s="35" t="s">
        <v>11</v>
      </c>
    </row>
    <row r="63" spans="1:9" x14ac:dyDescent="0.2">
      <c r="G63" s="35" t="s">
        <v>16</v>
      </c>
    </row>
    <row r="64" spans="1:9" x14ac:dyDescent="0.2">
      <c r="G64" s="35" t="s">
        <v>12</v>
      </c>
    </row>
    <row r="65" spans="7:7" x14ac:dyDescent="0.2">
      <c r="G65" s="35" t="s">
        <v>49</v>
      </c>
    </row>
    <row r="66" spans="7:7" x14ac:dyDescent="0.2">
      <c r="G66" s="43" t="s">
        <v>58</v>
      </c>
    </row>
    <row r="67" spans="7:7" x14ac:dyDescent="0.2">
      <c r="G67" s="36" t="s">
        <v>50</v>
      </c>
    </row>
    <row r="68" spans="7:7" x14ac:dyDescent="0.2">
      <c r="G68" s="37" t="s">
        <v>22</v>
      </c>
    </row>
    <row r="69" spans="7:7" x14ac:dyDescent="0.2">
      <c r="G69" s="37" t="s">
        <v>17</v>
      </c>
    </row>
    <row r="70" spans="7:7" x14ac:dyDescent="0.2">
      <c r="G70" s="37" t="s">
        <v>18</v>
      </c>
    </row>
    <row r="71" spans="7:7" x14ac:dyDescent="0.2">
      <c r="G71" s="37" t="s">
        <v>59</v>
      </c>
    </row>
    <row r="72" spans="7:7" x14ac:dyDescent="0.2">
      <c r="G72" s="38" t="s">
        <v>51</v>
      </c>
    </row>
    <row r="73" spans="7:7" ht="15" x14ac:dyDescent="0.2">
      <c r="G73" s="39" t="s">
        <v>52</v>
      </c>
    </row>
    <row r="74" spans="7:7" ht="15" x14ac:dyDescent="0.2">
      <c r="G74" s="39" t="s">
        <v>53</v>
      </c>
    </row>
    <row r="75" spans="7:7" ht="15" x14ac:dyDescent="0.2">
      <c r="G75" s="39" t="s">
        <v>54</v>
      </c>
    </row>
    <row r="76" spans="7:7" ht="15" x14ac:dyDescent="0.2">
      <c r="G76" s="39" t="s">
        <v>55</v>
      </c>
    </row>
    <row r="77" spans="7:7" ht="15" x14ac:dyDescent="0.2">
      <c r="G77" s="40" t="s">
        <v>56</v>
      </c>
    </row>
    <row r="78" spans="7:7" ht="15.75" thickBot="1" x14ac:dyDescent="0.3">
      <c r="G78" s="41" t="s">
        <v>57</v>
      </c>
    </row>
    <row r="79" spans="7:7" x14ac:dyDescent="0.2">
      <c r="G79" s="42" t="e">
        <f>SUM(#REF!)</f>
        <v>#REF!</v>
      </c>
    </row>
  </sheetData>
  <mergeCells count="3">
    <mergeCell ref="A1:B1"/>
    <mergeCell ref="A6:A27"/>
    <mergeCell ref="A28:A49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Артеева Дарья </cp:lastModifiedBy>
  <cp:lastPrinted>2023-02-07T12:36:55Z</cp:lastPrinted>
  <dcterms:created xsi:type="dcterms:W3CDTF">2016-01-21T13:48:40Z</dcterms:created>
  <dcterms:modified xsi:type="dcterms:W3CDTF">2023-03-10T10:16:21Z</dcterms:modified>
</cp:coreProperties>
</file>