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2 По расп.О реализации мер по соц.защите по оплате за ЖКУ\Информация в УГРЦТ и УЭ НАО до 20 числа ежемесячно\2022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Свод!$A$1:$K$51</definedName>
  </definedNames>
  <calcPr calcId="152511"/>
</workbook>
</file>

<file path=xl/calcChain.xml><?xml version="1.0" encoding="utf-8"?>
<calcChain xmlns="http://schemas.openxmlformats.org/spreadsheetml/2006/main">
  <c r="K33" i="1" l="1"/>
  <c r="K31" i="1"/>
  <c r="K27" i="1"/>
  <c r="K24" i="1"/>
  <c r="K23" i="1"/>
  <c r="K22" i="1"/>
  <c r="K21" i="1"/>
  <c r="K19" i="1"/>
  <c r="K18" i="1"/>
  <c r="K17" i="1"/>
  <c r="K16" i="1"/>
  <c r="K35" i="1" s="1"/>
  <c r="K15" i="1"/>
  <c r="K34" i="1" s="1"/>
  <c r="K14" i="1"/>
  <c r="K13" i="1"/>
  <c r="K32" i="1" s="1"/>
  <c r="K12" i="1"/>
  <c r="K11" i="1"/>
  <c r="K30" i="1" s="1"/>
  <c r="K10" i="1"/>
  <c r="K29" i="1" s="1"/>
  <c r="K9" i="1"/>
  <c r="K28" i="1" s="1"/>
  <c r="K8" i="1"/>
  <c r="K7" i="1"/>
  <c r="K26" i="1" s="1"/>
  <c r="K43" i="1"/>
  <c r="K42" i="1"/>
  <c r="K41" i="1"/>
  <c r="K40" i="1"/>
  <c r="K39" i="1"/>
  <c r="K38" i="1"/>
  <c r="K37" i="1"/>
  <c r="K36" i="1"/>
  <c r="K20" i="1"/>
  <c r="K25" i="1" l="1"/>
  <c r="K6" i="1"/>
  <c r="J24" i="1"/>
  <c r="J23" i="1"/>
  <c r="J22" i="1"/>
  <c r="J21" i="1"/>
  <c r="J19" i="1"/>
  <c r="J18" i="1"/>
  <c r="J17" i="1"/>
  <c r="J16" i="1"/>
  <c r="J35" i="1" s="1"/>
  <c r="J15" i="1"/>
  <c r="J34" i="1" s="1"/>
  <c r="J14" i="1"/>
  <c r="J33" i="1" s="1"/>
  <c r="J13" i="1"/>
  <c r="J32" i="1" s="1"/>
  <c r="J12" i="1"/>
  <c r="J31" i="1" s="1"/>
  <c r="J11" i="1"/>
  <c r="J30" i="1" s="1"/>
  <c r="J10" i="1"/>
  <c r="J29" i="1" s="1"/>
  <c r="J9" i="1"/>
  <c r="J28" i="1" s="1"/>
  <c r="J8" i="1"/>
  <c r="J27" i="1" s="1"/>
  <c r="J7" i="1"/>
  <c r="J26" i="1" s="1"/>
  <c r="J6" i="1" l="1"/>
  <c r="J43" i="1"/>
  <c r="J42" i="1"/>
  <c r="J41" i="1"/>
  <c r="J40" i="1"/>
  <c r="J39" i="1"/>
  <c r="J38" i="1"/>
  <c r="J37" i="1"/>
  <c r="J36" i="1"/>
  <c r="J20" i="1"/>
  <c r="J25" i="1" l="1"/>
  <c r="I28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7" i="1" l="1"/>
  <c r="I26" i="1"/>
  <c r="I32" i="1"/>
  <c r="I33" i="1"/>
  <c r="I31" i="1"/>
  <c r="I29" i="1"/>
  <c r="I35" i="1"/>
  <c r="I30" i="1"/>
  <c r="I34" i="1"/>
  <c r="I43" i="1"/>
  <c r="I42" i="1"/>
  <c r="I41" i="1"/>
  <c r="I40" i="1"/>
  <c r="I39" i="1"/>
  <c r="I38" i="1"/>
  <c r="I37" i="1"/>
  <c r="I36" i="1"/>
  <c r="I20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6" i="1" l="1"/>
  <c r="I25" i="1"/>
  <c r="E43" i="1" l="1"/>
  <c r="E42" i="1"/>
  <c r="E41" i="1"/>
  <c r="E40" i="1"/>
  <c r="E38" i="1"/>
  <c r="E37" i="1"/>
  <c r="E36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19" i="1"/>
  <c r="E18" i="1"/>
  <c r="E17" i="1"/>
  <c r="E15" i="1"/>
  <c r="E14" i="1"/>
  <c r="E13" i="1"/>
  <c r="E12" i="1"/>
  <c r="E11" i="1"/>
  <c r="E10" i="1"/>
  <c r="E9" i="1"/>
  <c r="E8" i="1"/>
  <c r="E7" i="1"/>
  <c r="D43" i="1" l="1"/>
  <c r="D42" i="1"/>
  <c r="D41" i="1"/>
  <c r="D40" i="1"/>
  <c r="D38" i="1"/>
  <c r="D37" i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19" i="1"/>
  <c r="D18" i="1"/>
  <c r="D15" i="1"/>
  <c r="D14" i="1"/>
  <c r="D13" i="1"/>
  <c r="D12" i="1"/>
  <c r="D11" i="1"/>
  <c r="D10" i="1"/>
  <c r="D9" i="1"/>
  <c r="D8" i="1"/>
  <c r="D7" i="1"/>
  <c r="D25" i="1" l="1"/>
  <c r="E25" i="1"/>
  <c r="F25" i="1"/>
  <c r="C43" i="1"/>
  <c r="C42" i="1"/>
  <c r="C41" i="1"/>
  <c r="C40" i="1"/>
  <c r="C38" i="1"/>
  <c r="C37" i="1"/>
  <c r="C33" i="1"/>
  <c r="C32" i="1"/>
  <c r="C31" i="1"/>
  <c r="C30" i="1"/>
  <c r="C29" i="1"/>
  <c r="C28" i="1"/>
  <c r="C27" i="1"/>
  <c r="C26" i="1"/>
  <c r="C25" i="1" s="1"/>
  <c r="D6" i="1"/>
  <c r="E6" i="1"/>
  <c r="F6" i="1"/>
  <c r="C24" i="1"/>
  <c r="C23" i="1"/>
  <c r="C22" i="1"/>
  <c r="C21" i="1"/>
  <c r="C19" i="1"/>
  <c r="C18" i="1"/>
  <c r="C14" i="1"/>
  <c r="C13" i="1"/>
  <c r="C12" i="1"/>
  <c r="C11" i="1"/>
  <c r="C10" i="1"/>
  <c r="C9" i="1"/>
  <c r="C8" i="1"/>
  <c r="C7" i="1"/>
  <c r="C6" i="1" s="1"/>
  <c r="H36" i="1" l="1"/>
  <c r="G38" i="1"/>
  <c r="H38" i="1" s="1"/>
  <c r="H37" i="1"/>
  <c r="H39" i="1"/>
  <c r="H40" i="1"/>
  <c r="H19" i="1" l="1"/>
  <c r="H20" i="1"/>
  <c r="H18" i="1"/>
  <c r="H22" i="1" l="1"/>
  <c r="H41" i="1"/>
  <c r="H43" i="1"/>
  <c r="H42" i="1"/>
  <c r="H23" i="1"/>
  <c r="H21" i="1"/>
  <c r="G16" i="1" l="1"/>
  <c r="G35" i="1" s="1"/>
  <c r="G17" i="1"/>
  <c r="G15" i="1"/>
  <c r="G34" i="1" s="1"/>
  <c r="G14" i="1"/>
  <c r="G33" i="1" s="1"/>
  <c r="G13" i="1"/>
  <c r="G32" i="1" s="1"/>
  <c r="G12" i="1"/>
  <c r="G31" i="1" s="1"/>
  <c r="G11" i="1"/>
  <c r="G30" i="1" s="1"/>
  <c r="G10" i="1"/>
  <c r="G29" i="1" s="1"/>
  <c r="G9" i="1"/>
  <c r="G28" i="1" s="1"/>
  <c r="G8" i="1"/>
  <c r="G27" i="1" s="1"/>
  <c r="G7" i="1"/>
  <c r="G26" i="1" s="1"/>
  <c r="H24" i="1" l="1"/>
  <c r="B34" i="1" l="1"/>
  <c r="B31" i="1" l="1"/>
  <c r="G6" i="1" l="1"/>
  <c r="G25" i="1" l="1"/>
  <c r="H14" i="1" l="1"/>
  <c r="H33" i="1" l="1"/>
  <c r="H16" i="1"/>
  <c r="H35" i="1" l="1"/>
  <c r="H17" i="1"/>
  <c r="H15" i="1" l="1"/>
  <c r="H34" i="1" l="1"/>
  <c r="H10" i="1"/>
  <c r="H29" i="1" l="1"/>
  <c r="H7" i="1"/>
  <c r="H13" i="1"/>
  <c r="H9" i="1"/>
  <c r="H11" i="1"/>
  <c r="H12" i="1"/>
  <c r="H32" i="1" l="1"/>
  <c r="H28" i="1"/>
  <c r="H31" i="1"/>
  <c r="H30" i="1"/>
  <c r="H26" i="1"/>
  <c r="H8" i="1"/>
  <c r="H6" i="1" l="1"/>
  <c r="H27" i="1"/>
  <c r="H25" i="1" s="1"/>
</calcChain>
</file>

<file path=xl/sharedStrings.xml><?xml version="1.0" encoding="utf-8"?>
<sst xmlns="http://schemas.openxmlformats.org/spreadsheetml/2006/main" count="73" uniqueCount="50">
  <si>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</si>
  <si>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</si>
  <si>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</si>
  <si>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</si>
  <si>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</si>
  <si>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</si>
  <si>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3.</t>
  </si>
  <si>
    <t>4.</t>
  </si>
  <si>
    <t>Сумма задолженности населения за ЖКУ, тыс.руб., в т.ч.:</t>
  </si>
  <si>
    <t xml:space="preserve">ТСЖ "Дворянское гнездо" </t>
  </si>
  <si>
    <t>ООО "Базис"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</si>
  <si>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</si>
  <si>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</si>
  <si>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</si>
  <si>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</si>
  <si>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"Аврора" </t>
  </si>
  <si>
    <t xml:space="preserve">ООО УК "Уютный дом" </t>
  </si>
  <si>
    <t>ООО УК "МКД-Сервис"</t>
  </si>
  <si>
    <t>ООО "ЭНБИО"</t>
  </si>
  <si>
    <r>
      <t xml:space="preserve">ООО "Успех" </t>
    </r>
    <r>
      <rPr>
        <b/>
        <sz val="11"/>
        <rFont val="Times New Roman"/>
        <family val="1"/>
        <charset val="204"/>
      </rPr>
      <t>8)</t>
    </r>
  </si>
  <si>
    <r>
      <t>ООО "Успех"</t>
    </r>
    <r>
      <rPr>
        <b/>
        <sz val="11"/>
        <rFont val="Times New Roman"/>
        <family val="1"/>
        <charset val="204"/>
      </rPr>
      <t xml:space="preserve"> 8)</t>
    </r>
  </si>
  <si>
    <t>По состоянию на 01.01.2022</t>
  </si>
  <si>
    <t>По состоянию на 01.02.2022</t>
  </si>
  <si>
    <t>ООО "Содружество"</t>
  </si>
  <si>
    <r>
      <t>ООО "Базис-Сервис"</t>
    </r>
    <r>
      <rPr>
        <b/>
        <sz val="11"/>
        <rFont val="Times New Roman"/>
        <family val="1"/>
        <charset val="204"/>
      </rPr>
      <t xml:space="preserve"> 3)*</t>
    </r>
  </si>
  <si>
    <r>
      <t>ООО "Коми-Сервис"</t>
    </r>
    <r>
      <rPr>
        <b/>
        <sz val="11"/>
        <rFont val="Times New Roman"/>
        <family val="1"/>
        <charset val="204"/>
      </rPr>
      <t xml:space="preserve"> 2)</t>
    </r>
  </si>
  <si>
    <r>
      <t xml:space="preserve">ООО "Наш дом" </t>
    </r>
    <r>
      <rPr>
        <b/>
        <sz val="11"/>
        <rFont val="Times New Roman"/>
        <family val="1"/>
        <charset val="204"/>
      </rPr>
      <t>3)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</si>
  <si>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</si>
  <si>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r>
      <t>ООО "УК "Нарьян-Марстрой"</t>
    </r>
    <r>
      <rPr>
        <b/>
        <sz val="11"/>
        <rFont val="Times New Roman"/>
        <family val="1"/>
        <charset val="204"/>
      </rPr>
      <t xml:space="preserve"> 5)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</si>
  <si>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6)</t>
    </r>
  </si>
  <si>
    <r>
      <t xml:space="preserve">ООО "УК Служба заказчика" </t>
    </r>
    <r>
      <rPr>
        <b/>
        <sz val="11"/>
        <rFont val="Times New Roman"/>
        <family val="1"/>
        <charset val="204"/>
      </rPr>
      <t xml:space="preserve"> 7)</t>
    </r>
  </si>
  <si>
    <r>
      <t>ООО "Наш дом"</t>
    </r>
    <r>
      <rPr>
        <b/>
        <sz val="11"/>
        <rFont val="Times New Roman"/>
        <family val="1"/>
        <charset val="204"/>
      </rPr>
      <t xml:space="preserve"> 3)</t>
    </r>
  </si>
  <si>
    <r>
      <t>ОАО "Нарьян-Марстрой"</t>
    </r>
    <r>
      <rPr>
        <b/>
        <sz val="11"/>
        <rFont val="Times New Roman"/>
        <family val="1"/>
        <charset val="204"/>
      </rPr>
      <t xml:space="preserve"> 4)</t>
    </r>
  </si>
  <si>
    <t>По состоянию на 01.01.2018</t>
  </si>
  <si>
    <t>По состоянию на 01.01.2019</t>
  </si>
  <si>
    <t>По состоянию на 01.01.2020</t>
  </si>
  <si>
    <t>По состоянию на 01.01.2021</t>
  </si>
  <si>
    <t xml:space="preserve"> - </t>
  </si>
  <si>
    <t xml:space="preserve">  -  </t>
  </si>
  <si>
    <t>По состоянию на 01.03.2022</t>
  </si>
  <si>
    <t>Количество семей, получающих субсидии на оплату ЖКУ</t>
  </si>
  <si>
    <t>8) - данные указаны по состоянию на 01.04.2021 ввиду отсутствия информации от организации.</t>
  </si>
  <si>
    <t>2), 3) - данные по состоянию на 01.08.2020, организации находятся на стадии ликвидации;</t>
  </si>
  <si>
    <t>5) - данные по состоянию на 01.05.2019, организация ликвидирована 03.09.2021;</t>
  </si>
  <si>
    <t>6) - данные по состоянию на 01.09.2014, организация ликвидирована 29.09.2020;</t>
  </si>
  <si>
    <t>7) - данные по состоянию на 01.04.2018, организация ликвидирована 25.12.2020;</t>
  </si>
  <si>
    <t>По состоянию на 01.04.2022</t>
  </si>
  <si>
    <t>4) - данные по состоянию на 01.03.2015, организация ликвидирована 09.02.2022;</t>
  </si>
  <si>
    <t>1) - по  данным  Управления Федеральной службы государственной статистики по Архангельской области и Ненецкому автономному округу (по состоянию на 01.01.2022);</t>
  </si>
  <si>
    <t>По состоянию на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</si>
</sst>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2" fontId="1" fillId="0" borderId="0" xfId="0" applyNumberFormat="1" applyFont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8\&#1086;&#1087;&#1091;&#1073;&#1083;&#1080;&#1082;&#1086;&#1074;&#1072;&#1085;&#1080;&#1077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0\&#1086;&#1087;&#1091;&#1073;&#1083;&#1080;&#1082;&#1086;&#1074;&#1072;&#1085;&#1080;&#1077;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zadolgennost'%20naselenia%20pered%20U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3;&#1103;%20&#1050;&#1080;&#1088;&#1080;&#1085;&#1086;&#1081;\&#1054;&#1090;&#1095;&#1077;&#1090;%20&#1082;%2015%20&#1095;&#1080;&#1089;&#1083;&#1091;\2021\%23&#1086;&#1090;&#1095;&#1077;&#1090;%202021%20&#8212;%20&#1085;&#1072;%20&#1089;&#1072;&#1081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3;&#1103;%20&#1050;&#1080;&#1088;&#1080;&#1085;&#1086;&#1081;\&#1054;&#1090;&#1095;&#1077;&#1090;%20&#1082;%2015%20&#1095;&#1080;&#1089;&#1083;&#1091;\2022\%23&#1086;&#1090;&#1095;&#1077;&#1090;%202022%20&#8212;%20&#1085;&#1072;%20&#1089;&#1072;&#1081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2/%23&#1086;&#1090;&#1095;&#1077;&#1090;%202022%20&#8212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H7">
            <v>9768.49</v>
          </cell>
        </row>
        <row r="8">
          <cell r="H8">
            <v>690.99999999999955</v>
          </cell>
        </row>
        <row r="9">
          <cell r="H9">
            <v>28742</v>
          </cell>
        </row>
        <row r="10">
          <cell r="H10">
            <v>8294.9000000000015</v>
          </cell>
        </row>
        <row r="11">
          <cell r="H11">
            <v>35372.509999999995</v>
          </cell>
        </row>
        <row r="12">
          <cell r="H12">
            <v>3065.4600000000009</v>
          </cell>
        </row>
        <row r="13">
          <cell r="H13">
            <v>5206</v>
          </cell>
        </row>
        <row r="14">
          <cell r="H14">
            <v>51453.979999999996</v>
          </cell>
        </row>
        <row r="15">
          <cell r="H15">
            <v>20227.810000000001</v>
          </cell>
        </row>
        <row r="16">
          <cell r="H16">
            <v>13583.470000000001</v>
          </cell>
        </row>
        <row r="17">
          <cell r="H17">
            <v>5156</v>
          </cell>
        </row>
        <row r="18">
          <cell r="H18" t="str">
            <v>-</v>
          </cell>
        </row>
        <row r="22">
          <cell r="H22">
            <v>38062.04</v>
          </cell>
        </row>
        <row r="24">
          <cell r="H24">
            <v>4156.6099999999997</v>
          </cell>
        </row>
        <row r="26">
          <cell r="H26">
            <v>6778.8899999999994</v>
          </cell>
        </row>
        <row r="27">
          <cell r="H27">
            <v>106.89999999999958</v>
          </cell>
        </row>
        <row r="28">
          <cell r="H28">
            <v>20438.400000000001</v>
          </cell>
        </row>
        <row r="29">
          <cell r="H29">
            <v>5398.2000000000016</v>
          </cell>
        </row>
        <row r="30">
          <cell r="H30">
            <v>24287.839999999997</v>
          </cell>
        </row>
        <row r="31">
          <cell r="H31">
            <v>900.42000000000098</v>
          </cell>
        </row>
        <row r="32">
          <cell r="H32">
            <v>5206</v>
          </cell>
        </row>
        <row r="33">
          <cell r="H33">
            <v>39082.079999999994</v>
          </cell>
        </row>
        <row r="34">
          <cell r="H34">
            <v>15110.74</v>
          </cell>
        </row>
        <row r="35">
          <cell r="H35">
            <v>9648.6500000000015</v>
          </cell>
        </row>
        <row r="36">
          <cell r="H36">
            <v>3331.8</v>
          </cell>
        </row>
        <row r="37">
          <cell r="H37" t="str">
            <v>-</v>
          </cell>
        </row>
        <row r="41">
          <cell r="H41">
            <v>38062.04</v>
          </cell>
        </row>
        <row r="43">
          <cell r="H43">
            <v>4156.6099999999997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7902</v>
          </cell>
        </row>
        <row r="8">
          <cell r="D8">
            <v>805.29999999999836</v>
          </cell>
        </row>
        <row r="9">
          <cell r="D9">
            <v>25904.399999999987</v>
          </cell>
        </row>
        <row r="10">
          <cell r="D10">
            <v>12780.999999999998</v>
          </cell>
        </row>
        <row r="11">
          <cell r="D11">
            <v>30852.269999999982</v>
          </cell>
        </row>
        <row r="12">
          <cell r="D12">
            <v>3977.66</v>
          </cell>
        </row>
        <row r="13">
          <cell r="D13">
            <v>2252</v>
          </cell>
        </row>
        <row r="14">
          <cell r="D14">
            <v>60814.039999999986</v>
          </cell>
        </row>
        <row r="15">
          <cell r="D15">
            <v>18529.73</v>
          </cell>
        </row>
        <row r="16">
          <cell r="D16">
            <v>8184.8000000000011</v>
          </cell>
        </row>
        <row r="17">
          <cell r="D17">
            <v>7984.4800000000014</v>
          </cell>
        </row>
        <row r="18">
          <cell r="D18" t="str">
            <v>-</v>
          </cell>
        </row>
        <row r="20">
          <cell r="D20">
            <v>38062.04</v>
          </cell>
        </row>
        <row r="22">
          <cell r="D22">
            <v>4156.6099999999997</v>
          </cell>
        </row>
        <row r="23">
          <cell r="D23">
            <v>20182.280000000002</v>
          </cell>
        </row>
        <row r="25">
          <cell r="D25">
            <v>6462.91</v>
          </cell>
        </row>
        <row r="26">
          <cell r="D26">
            <v>208.29999999999836</v>
          </cell>
        </row>
        <row r="27">
          <cell r="D27">
            <v>17576.799999999988</v>
          </cell>
        </row>
        <row r="28">
          <cell r="D28">
            <v>7249.5999999999985</v>
          </cell>
        </row>
        <row r="29">
          <cell r="D29">
            <v>21112.00999999998</v>
          </cell>
        </row>
        <row r="30">
          <cell r="D30">
            <v>1385.2599999999998</v>
          </cell>
        </row>
        <row r="31">
          <cell r="D31">
            <v>2252</v>
          </cell>
        </row>
        <row r="32">
          <cell r="D32">
            <v>47896.689999999988</v>
          </cell>
        </row>
        <row r="33">
          <cell r="D33">
            <v>16525.559999999998</v>
          </cell>
        </row>
        <row r="34">
          <cell r="D34">
            <v>6445.9000000000015</v>
          </cell>
        </row>
        <row r="35">
          <cell r="D35">
            <v>4134.5600000000022</v>
          </cell>
        </row>
        <row r="36">
          <cell r="D36" t="str">
            <v>-</v>
          </cell>
        </row>
        <row r="38">
          <cell r="D38">
            <v>38062.04</v>
          </cell>
        </row>
        <row r="40">
          <cell r="D40">
            <v>4156.6099999999997</v>
          </cell>
        </row>
        <row r="41">
          <cell r="D41">
            <v>20182.280000000002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E7">
            <v>5650.03</v>
          </cell>
        </row>
        <row r="8">
          <cell r="E8">
            <v>673.89999999999964</v>
          </cell>
        </row>
        <row r="9">
          <cell r="E9">
            <v>20434.799999999988</v>
          </cell>
        </row>
        <row r="10">
          <cell r="E10">
            <v>10040.79999999999</v>
          </cell>
        </row>
        <row r="11">
          <cell r="E11">
            <v>30846.32999999998</v>
          </cell>
        </row>
        <row r="12">
          <cell r="E12">
            <v>6023.6200000000044</v>
          </cell>
        </row>
        <row r="13">
          <cell r="E13">
            <v>2252</v>
          </cell>
        </row>
        <row r="14">
          <cell r="E14">
            <v>61241.929999999978</v>
          </cell>
        </row>
        <row r="15">
          <cell r="E15">
            <v>17219.333999999995</v>
          </cell>
        </row>
        <row r="16">
          <cell r="E16">
            <v>9515.3999999999978</v>
          </cell>
        </row>
        <row r="17">
          <cell r="E17">
            <v>5118.8900000000049</v>
          </cell>
        </row>
        <row r="18">
          <cell r="E18">
            <v>804.08999999999992</v>
          </cell>
        </row>
        <row r="19">
          <cell r="E19">
            <v>5355.3780000000006</v>
          </cell>
        </row>
        <row r="21">
          <cell r="E21">
            <v>38062.04</v>
          </cell>
        </row>
        <row r="23">
          <cell r="E23">
            <v>4156.6099999999997</v>
          </cell>
        </row>
        <row r="24">
          <cell r="E24">
            <v>20182.280000000002</v>
          </cell>
        </row>
        <row r="26">
          <cell r="E26">
            <v>5598.49</v>
          </cell>
        </row>
        <row r="27">
          <cell r="E27">
            <v>78.999999999999602</v>
          </cell>
        </row>
        <row r="28">
          <cell r="E28">
            <v>14200.299999999988</v>
          </cell>
        </row>
        <row r="29">
          <cell r="E29">
            <v>7439.1999999999898</v>
          </cell>
        </row>
        <row r="30">
          <cell r="E30">
            <v>30846.32999999998</v>
          </cell>
        </row>
        <row r="31">
          <cell r="E31">
            <v>2528.9200000000046</v>
          </cell>
        </row>
        <row r="32">
          <cell r="E32">
            <v>2252</v>
          </cell>
        </row>
        <row r="33">
          <cell r="E33">
            <v>50474.209999999977</v>
          </cell>
        </row>
        <row r="34">
          <cell r="E34">
            <v>17129.520999999997</v>
          </cell>
        </row>
        <row r="35">
          <cell r="E35">
            <v>7603.0999999999976</v>
          </cell>
        </row>
        <row r="36">
          <cell r="E36">
            <v>2346.710000000005</v>
          </cell>
        </row>
        <row r="37">
          <cell r="E37">
            <v>372.3599999999999</v>
          </cell>
        </row>
        <row r="38">
          <cell r="E38">
            <v>1602.5060000000008</v>
          </cell>
        </row>
        <row r="40">
          <cell r="E40">
            <v>38062.04</v>
          </cell>
        </row>
        <row r="42">
          <cell r="E42">
            <v>4156.6099999999997</v>
          </cell>
        </row>
        <row r="43">
          <cell r="E43">
            <v>20182.280000000002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5464.92</v>
          </cell>
        </row>
        <row r="8">
          <cell r="D8">
            <v>588.09999999999991</v>
          </cell>
        </row>
        <row r="9">
          <cell r="D9">
            <v>15202.399999999994</v>
          </cell>
        </row>
        <row r="10">
          <cell r="D10">
            <v>11435.399999999994</v>
          </cell>
        </row>
        <row r="11">
          <cell r="D11">
            <v>30846.329999999998</v>
          </cell>
        </row>
        <row r="12">
          <cell r="D12">
            <v>6535.4200000000028</v>
          </cell>
        </row>
        <row r="13">
          <cell r="D13">
            <v>1989</v>
          </cell>
        </row>
        <row r="14">
          <cell r="D14">
            <v>60416.30000000001</v>
          </cell>
        </row>
        <row r="15">
          <cell r="D15">
            <v>17029.099999999999</v>
          </cell>
        </row>
        <row r="16">
          <cell r="D16">
            <v>9043.7000000000007</v>
          </cell>
        </row>
        <row r="17">
          <cell r="D17">
            <v>5607.8499999999967</v>
          </cell>
        </row>
        <row r="18">
          <cell r="D18">
            <v>2411.6600000000012</v>
          </cell>
        </row>
        <row r="19">
          <cell r="D19">
            <v>7538.5779999999941</v>
          </cell>
        </row>
        <row r="20">
          <cell r="D20">
            <v>1838.2</v>
          </cell>
        </row>
        <row r="21">
          <cell r="D21">
            <v>38062.04</v>
          </cell>
        </row>
        <row r="23">
          <cell r="D23">
            <v>4156.6099999999997</v>
          </cell>
        </row>
        <row r="24">
          <cell r="D24">
            <v>20182.28</v>
          </cell>
        </row>
        <row r="26">
          <cell r="D26">
            <v>5464.92</v>
          </cell>
        </row>
        <row r="27">
          <cell r="D27">
            <v>26.599999999999909</v>
          </cell>
        </row>
        <row r="28">
          <cell r="D28">
            <v>11971.099999999995</v>
          </cell>
        </row>
        <row r="29">
          <cell r="D29">
            <v>8886.7999999999938</v>
          </cell>
        </row>
        <row r="30">
          <cell r="D30">
            <v>30846.329999999998</v>
          </cell>
        </row>
        <row r="31">
          <cell r="D31">
            <v>3146.720000000003</v>
          </cell>
        </row>
        <row r="32">
          <cell r="D32">
            <v>1989</v>
          </cell>
        </row>
        <row r="33">
          <cell r="D33">
            <v>51431.340000000011</v>
          </cell>
        </row>
        <row r="34">
          <cell r="D34">
            <v>17029.099999999999</v>
          </cell>
        </row>
        <row r="35">
          <cell r="D35">
            <v>7684.6</v>
          </cell>
        </row>
        <row r="36">
          <cell r="D36">
            <v>3455.0799999999967</v>
          </cell>
        </row>
        <row r="37">
          <cell r="D37">
            <v>1734.2200000000012</v>
          </cell>
        </row>
        <row r="38">
          <cell r="D38">
            <v>5029.8479999999945</v>
          </cell>
        </row>
        <row r="39">
          <cell r="D39">
            <v>346.5</v>
          </cell>
        </row>
        <row r="40">
          <cell r="D40">
            <v>38062.04</v>
          </cell>
        </row>
        <row r="42">
          <cell r="D42">
            <v>4156.6099999999997</v>
          </cell>
        </row>
        <row r="43">
          <cell r="D43">
            <v>20182.28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"/>
      <sheetName val="Июнь-2"/>
      <sheetName val="Июнь-3"/>
      <sheetName val="Июнь-4"/>
      <sheetName val="Июль-1"/>
      <sheetName val="Июль-2"/>
      <sheetName val="Июль-3"/>
      <sheetName val="Июль-4"/>
      <sheetName val="Авг-1"/>
      <sheetName val="Авг-2"/>
      <sheetName val="Авг-3"/>
      <sheetName val="Авг-4"/>
      <sheetName val="Сент-1"/>
      <sheetName val="Сент-2"/>
      <sheetName val="Сент-3"/>
      <sheetName val="Сент-4"/>
      <sheetName val="Окт-1"/>
      <sheetName val="Окт-2"/>
      <sheetName val="Окт-3"/>
      <sheetName val="Окт-4"/>
      <sheetName val="Н-1"/>
      <sheetName val="Н-2"/>
      <sheetName val="Н-3"/>
      <sheetName val="Н-4"/>
      <sheetName val="Дек-1"/>
      <sheetName val="Дек-2"/>
      <sheetName val="Дек-3"/>
      <sheetName val="Дек-4"/>
    </sheetNames>
    <sheetDataSet>
      <sheetData sheetId="0">
        <row r="8">
          <cell r="Y8">
            <v>2861.81</v>
          </cell>
        </row>
      </sheetData>
      <sheetData sheetId="1" refreshError="1"/>
      <sheetData sheetId="2" refreshError="1"/>
      <sheetData sheetId="3" refreshError="1"/>
      <sheetData sheetId="4">
        <row r="8">
          <cell r="Y8">
            <v>2861.81</v>
          </cell>
        </row>
      </sheetData>
      <sheetData sheetId="5" refreshError="1"/>
      <sheetData sheetId="6" refreshError="1"/>
      <sheetData sheetId="7" refreshError="1"/>
      <sheetData sheetId="8">
        <row r="8">
          <cell r="Y8">
            <v>2861.81</v>
          </cell>
        </row>
      </sheetData>
      <sheetData sheetId="9" refreshError="1"/>
      <sheetData sheetId="10" refreshError="1"/>
      <sheetData sheetId="11" refreshError="1"/>
      <sheetData sheetId="12">
        <row r="8">
          <cell r="Y8">
            <v>2861.81</v>
          </cell>
        </row>
      </sheetData>
      <sheetData sheetId="13" refreshError="1"/>
      <sheetData sheetId="14" refreshError="1"/>
      <sheetData sheetId="15" refreshError="1"/>
      <sheetData sheetId="16">
        <row r="8">
          <cell r="Y8">
            <v>2861.81</v>
          </cell>
        </row>
      </sheetData>
      <sheetData sheetId="17" refreshError="1"/>
      <sheetData sheetId="18" refreshError="1"/>
      <sheetData sheetId="19" refreshError="1"/>
      <sheetData sheetId="20">
        <row r="8">
          <cell r="Y8">
            <v>2861.81</v>
          </cell>
        </row>
      </sheetData>
      <sheetData sheetId="21" refreshError="1"/>
      <sheetData sheetId="22" refreshError="1"/>
      <sheetData sheetId="23" refreshError="1"/>
      <sheetData sheetId="24">
        <row r="8">
          <cell r="Y8">
            <v>2861.81</v>
          </cell>
        </row>
      </sheetData>
      <sheetData sheetId="25" refreshError="1"/>
      <sheetData sheetId="26" refreshError="1"/>
      <sheetData sheetId="27" refreshError="1"/>
      <sheetData sheetId="28">
        <row r="8">
          <cell r="Y8">
            <v>2861.81</v>
          </cell>
        </row>
      </sheetData>
      <sheetData sheetId="29" refreshError="1"/>
      <sheetData sheetId="30" refreshError="1"/>
      <sheetData sheetId="31" refreshError="1"/>
      <sheetData sheetId="32">
        <row r="8">
          <cell r="Y8">
            <v>2861.81</v>
          </cell>
        </row>
      </sheetData>
      <sheetData sheetId="33" refreshError="1"/>
      <sheetData sheetId="34" refreshError="1"/>
      <sheetData sheetId="35" refreshError="1"/>
      <sheetData sheetId="36">
        <row r="8">
          <cell r="Y8">
            <v>2861.81</v>
          </cell>
        </row>
      </sheetData>
      <sheetData sheetId="37" refreshError="1"/>
      <sheetData sheetId="38" refreshError="1"/>
      <sheetData sheetId="39" refreshError="1"/>
      <sheetData sheetId="40">
        <row r="8">
          <cell r="Y8">
            <v>2861.81</v>
          </cell>
        </row>
      </sheetData>
      <sheetData sheetId="41" refreshError="1"/>
      <sheetData sheetId="42" refreshError="1"/>
      <sheetData sheetId="43" refreshError="1"/>
      <sheetData sheetId="44">
        <row r="8">
          <cell r="Y8">
            <v>2861.81</v>
          </cell>
        </row>
        <row r="9">
          <cell r="M9">
            <v>261.8</v>
          </cell>
          <cell r="O9">
            <v>400.1</v>
          </cell>
          <cell r="Y9">
            <v>253.00000000000045</v>
          </cell>
          <cell r="Z9">
            <v>421.30000000000064</v>
          </cell>
        </row>
        <row r="10">
          <cell r="M10">
            <v>3260.7</v>
          </cell>
          <cell r="Y10">
            <v>9079.7000000000044</v>
          </cell>
          <cell r="Z10">
            <v>4100.3999999999996</v>
          </cell>
        </row>
        <row r="11">
          <cell r="M11">
            <v>2527.6</v>
          </cell>
          <cell r="Y11">
            <v>10875.8</v>
          </cell>
          <cell r="Z11">
            <v>1955.1</v>
          </cell>
        </row>
        <row r="13">
          <cell r="M13">
            <v>3391</v>
          </cell>
          <cell r="Y13">
            <v>6227.2000000000044</v>
          </cell>
          <cell r="Z13">
            <v>790.12</v>
          </cell>
        </row>
        <row r="14">
          <cell r="Y14">
            <v>826.14499999999998</v>
          </cell>
          <cell r="Z14">
            <v>731.93399999999997</v>
          </cell>
        </row>
        <row r="15">
          <cell r="M15">
            <v>3878.37</v>
          </cell>
          <cell r="O15">
            <v>2152.39</v>
          </cell>
          <cell r="Y15">
            <v>23881.351660000008</v>
          </cell>
          <cell r="Z15">
            <v>33017.427189999995</v>
          </cell>
        </row>
        <row r="17">
          <cell r="M17">
            <v>1470.9</v>
          </cell>
          <cell r="Y17">
            <v>6377.7000000000007</v>
          </cell>
          <cell r="Z17">
            <v>1740.6999999999998</v>
          </cell>
        </row>
        <row r="18">
          <cell r="M18">
            <v>2202.94</v>
          </cell>
          <cell r="O18">
            <v>46.38</v>
          </cell>
          <cell r="Y18">
            <v>5317.8629999999976</v>
          </cell>
          <cell r="Z18">
            <v>956.92800000000011</v>
          </cell>
        </row>
        <row r="19">
          <cell r="M19">
            <v>835.53</v>
          </cell>
          <cell r="Y19">
            <v>4001.1715999999979</v>
          </cell>
          <cell r="Z19">
            <v>16.502820000000099</v>
          </cell>
        </row>
        <row r="20">
          <cell r="Y20">
            <v>9250.8000000000029</v>
          </cell>
          <cell r="Z20">
            <v>0</v>
          </cell>
        </row>
        <row r="21">
          <cell r="M21">
            <v>1761.4</v>
          </cell>
          <cell r="Y21">
            <v>3607.1000000000022</v>
          </cell>
          <cell r="Z21">
            <v>0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"/>
      <sheetName val="Ф-3"/>
      <sheetName val="Ф-4"/>
    </sheetNames>
    <sheetDataSet>
      <sheetData sheetId="0" refreshError="1">
        <row r="8">
          <cell r="M8">
            <v>268.3</v>
          </cell>
          <cell r="O8">
            <v>471.6</v>
          </cell>
          <cell r="Y8">
            <v>262.49999999999994</v>
          </cell>
          <cell r="Z8">
            <v>518.30000000000007</v>
          </cell>
        </row>
        <row r="9">
          <cell r="M9">
            <v>3262.3</v>
          </cell>
          <cell r="Y9">
            <v>9198.2999999999993</v>
          </cell>
          <cell r="Z9">
            <v>4092.3999999999996</v>
          </cell>
        </row>
        <row r="10">
          <cell r="M10">
            <v>2566.8000000000002</v>
          </cell>
          <cell r="Y10">
            <v>10963.399999999998</v>
          </cell>
          <cell r="Z10">
            <v>1955.1</v>
          </cell>
        </row>
        <row r="11">
          <cell r="M11">
            <v>3401.9</v>
          </cell>
          <cell r="Y11">
            <v>6802.6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4003.76</v>
          </cell>
          <cell r="O13">
            <v>2456.13</v>
          </cell>
          <cell r="Y13">
            <v>24825.7</v>
          </cell>
          <cell r="Z13">
            <v>33322.879999999997</v>
          </cell>
        </row>
        <row r="14">
          <cell r="M14">
            <v>1377.9</v>
          </cell>
          <cell r="Y14">
            <v>6557.4000000000005</v>
          </cell>
          <cell r="Z14">
            <v>1728.5</v>
          </cell>
        </row>
        <row r="15">
          <cell r="M15">
            <v>2270</v>
          </cell>
          <cell r="O15">
            <v>22.44</v>
          </cell>
          <cell r="Y15">
            <v>5679.75</v>
          </cell>
          <cell r="Z15">
            <v>969.38</v>
          </cell>
        </row>
        <row r="16">
          <cell r="M16">
            <v>840.53</v>
          </cell>
          <cell r="Y16">
            <v>4226.3599999999997</v>
          </cell>
          <cell r="Z16">
            <v>16.489999999999998</v>
          </cell>
        </row>
        <row r="17">
          <cell r="M17">
            <v>1725.5</v>
          </cell>
          <cell r="Y17">
            <v>4120.1000000000004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</sheetData>
      <sheetData sheetId="1" refreshError="1"/>
      <sheetData sheetId="2" refreshError="1"/>
      <sheetData sheetId="3" refreshError="1"/>
      <sheetData sheetId="4" refreshError="1">
        <row r="8">
          <cell r="M8">
            <v>261.8</v>
          </cell>
          <cell r="O8">
            <v>420.2</v>
          </cell>
          <cell r="Y8">
            <v>275.8</v>
          </cell>
          <cell r="Z8">
            <v>488.99999999999989</v>
          </cell>
        </row>
        <row r="9">
          <cell r="M9">
            <v>3253.2</v>
          </cell>
          <cell r="Y9">
            <v>9433.4000000000015</v>
          </cell>
          <cell r="Z9">
            <v>4066.3999999999996</v>
          </cell>
        </row>
        <row r="10">
          <cell r="M10">
            <v>2580.9</v>
          </cell>
          <cell r="Y10">
            <v>11084.3</v>
          </cell>
          <cell r="Z10">
            <v>1955.1</v>
          </cell>
        </row>
        <row r="11">
          <cell r="M11">
            <v>3405.7</v>
          </cell>
          <cell r="Y11">
            <v>6717.9999999999991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3985.29</v>
          </cell>
          <cell r="O13">
            <v>2060.86</v>
          </cell>
          <cell r="Y13">
            <v>25220.67</v>
          </cell>
          <cell r="Z13">
            <v>33015.67</v>
          </cell>
        </row>
        <row r="14">
          <cell r="M14">
            <v>1431.2</v>
          </cell>
          <cell r="Y14">
            <v>6634.9</v>
          </cell>
          <cell r="Z14">
            <v>1671.5</v>
          </cell>
        </row>
        <row r="15">
          <cell r="M15">
            <v>2250</v>
          </cell>
          <cell r="O15">
            <v>23.36</v>
          </cell>
          <cell r="Y15">
            <v>5792.7500000000009</v>
          </cell>
          <cell r="Z15">
            <v>935.37</v>
          </cell>
        </row>
        <row r="16">
          <cell r="M16">
            <v>802.2</v>
          </cell>
          <cell r="Y16">
            <v>4320.2899999999991</v>
          </cell>
          <cell r="Z16">
            <v>16.349999999999998</v>
          </cell>
        </row>
        <row r="17">
          <cell r="M17">
            <v>1723.8</v>
          </cell>
          <cell r="Y17">
            <v>4406.7999999999993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M8">
            <v>261.89999999999998</v>
          </cell>
          <cell r="O8">
            <v>360.3</v>
          </cell>
          <cell r="Y8">
            <v>280.79999999999995</v>
          </cell>
          <cell r="Z8">
            <v>445.29999999999995</v>
          </cell>
        </row>
        <row r="9">
          <cell r="M9">
            <v>3266.3</v>
          </cell>
          <cell r="Y9">
            <v>9555.6</v>
          </cell>
          <cell r="Z9">
            <v>4005.7999999999997</v>
          </cell>
        </row>
        <row r="10">
          <cell r="M10">
            <v>2598</v>
          </cell>
          <cell r="Y10">
            <v>11327.8</v>
          </cell>
          <cell r="Z10">
            <v>1955.1</v>
          </cell>
        </row>
        <row r="11">
          <cell r="M11">
            <v>3385</v>
          </cell>
          <cell r="Y11">
            <v>6656.6999999999989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4035.15</v>
          </cell>
          <cell r="O13">
            <v>1929.26</v>
          </cell>
          <cell r="Y13">
            <v>25167.490000000005</v>
          </cell>
          <cell r="Z13">
            <v>32596.639999999999</v>
          </cell>
        </row>
        <row r="14">
          <cell r="M14">
            <v>1345.5</v>
          </cell>
          <cell r="Y14">
            <v>6710.1999999999989</v>
          </cell>
          <cell r="Z14">
            <v>1647</v>
          </cell>
        </row>
        <row r="15">
          <cell r="M15">
            <v>2312.27</v>
          </cell>
          <cell r="O15">
            <v>21.51</v>
          </cell>
          <cell r="Y15">
            <v>6105.0300000000016</v>
          </cell>
          <cell r="Z15">
            <v>931.65000000000009</v>
          </cell>
        </row>
        <row r="16">
          <cell r="M16">
            <v>778.47</v>
          </cell>
          <cell r="Y16">
            <v>4358.17</v>
          </cell>
          <cell r="Z16">
            <v>16.34</v>
          </cell>
        </row>
        <row r="17">
          <cell r="M17">
            <v>1693.5</v>
          </cell>
          <cell r="Y17">
            <v>4646.5999999999995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9"/>
      <sheetData sheetId="10"/>
      <sheetData sheetId="11"/>
      <sheetData sheetId="12">
        <row r="8">
          <cell r="M8">
            <v>261.8</v>
          </cell>
          <cell r="O8">
            <v>331.6</v>
          </cell>
          <cell r="Y8">
            <v>292.79999999999995</v>
          </cell>
          <cell r="Z8">
            <v>423.59999999999991</v>
          </cell>
        </row>
        <row r="9">
          <cell r="M9">
            <v>2946.7</v>
          </cell>
          <cell r="Y9">
            <v>9201.8000000000011</v>
          </cell>
          <cell r="Z9">
            <v>3976.5999999999995</v>
          </cell>
        </row>
        <row r="10">
          <cell r="M10">
            <v>2342.9</v>
          </cell>
          <cell r="Y10">
            <v>11387.400000000001</v>
          </cell>
          <cell r="Z10">
            <v>1955.1</v>
          </cell>
        </row>
        <row r="11">
          <cell r="M11">
            <v>3408.6</v>
          </cell>
          <cell r="Y11">
            <v>6543.7000000000007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4035.99</v>
          </cell>
          <cell r="O13">
            <v>1388.74</v>
          </cell>
          <cell r="Y13">
            <v>25406.620000000003</v>
          </cell>
          <cell r="Z13">
            <v>32162.329999999998</v>
          </cell>
        </row>
        <row r="14">
          <cell r="M14">
            <v>1295.2</v>
          </cell>
          <cell r="Y14">
            <v>6696.5999999999995</v>
          </cell>
          <cell r="Z14">
            <v>1628.1000000000001</v>
          </cell>
        </row>
        <row r="15">
          <cell r="M15">
            <v>2334.98</v>
          </cell>
          <cell r="O15">
            <v>21.39</v>
          </cell>
          <cell r="Y15">
            <v>6340.0600000000013</v>
          </cell>
          <cell r="Z15">
            <v>928.83999999999992</v>
          </cell>
        </row>
        <row r="16">
          <cell r="M16">
            <v>790.1</v>
          </cell>
          <cell r="Y16">
            <v>4354.1999999999989</v>
          </cell>
          <cell r="Z16">
            <v>14.48</v>
          </cell>
        </row>
        <row r="17">
          <cell r="M17">
            <v>1703.1</v>
          </cell>
          <cell r="Y17">
            <v>4792.5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BreakPreview" zoomScaleNormal="7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3" sqref="K3"/>
    </sheetView>
  </sheetViews>
  <sheetFormatPr defaultRowHeight="12.75" outlineLevelRow="1" outlineLevelCol="1" x14ac:dyDescent="0.2"/>
  <cols>
    <col min="1" max="1" width="4.140625" style="13" customWidth="1"/>
    <col min="2" max="2" width="56.42578125" style="12" customWidth="1"/>
    <col min="3" max="6" width="15.28515625" style="12" hidden="1" customWidth="1" outlineLevel="1"/>
    <col min="7" max="10" width="15.28515625" hidden="1" customWidth="1" outlineLevel="1" collapsed="1"/>
    <col min="11" max="11" width="15.28515625" customWidth="1" collapsed="1"/>
  </cols>
  <sheetData>
    <row r="1" spans="1:11" ht="35.25" customHeight="1" x14ac:dyDescent="0.25">
      <c r="A1" s="34" t="s">
        <v>0</v>
      </c>
      <c r="B1" s="34"/>
      <c r="C1" s="23"/>
      <c r="D1" s="23"/>
      <c r="E1" s="23"/>
      <c r="F1" s="23"/>
    </row>
    <row r="2" spans="1:11" ht="7.5" customHeight="1" x14ac:dyDescent="0.25">
      <c r="A2" s="1"/>
      <c r="B2" s="14"/>
      <c r="C2" s="14"/>
      <c r="D2" s="14"/>
      <c r="E2" s="14"/>
      <c r="F2" s="14"/>
    </row>
    <row r="3" spans="1:11" ht="30" x14ac:dyDescent="0.2">
      <c r="A3" s="2" t="s">
        <v>1</v>
      </c>
      <c r="B3" s="3" t="s">
        <v>2</v>
      </c>
      <c r="C3" s="16" t="s">
        <v>33</v>
      </c>
      <c r="D3" s="16" t="s">
        <v>34</v>
      </c>
      <c r="E3" s="16" t="s">
        <v>35</v>
      </c>
      <c r="F3" s="16" t="s">
        <v>36</v>
      </c>
      <c r="G3" s="16" t="s">
        <v>21</v>
      </c>
      <c r="H3" s="16" t="s">
        <v>22</v>
      </c>
      <c r="I3" s="16" t="s">
        <v>39</v>
      </c>
      <c r="J3" s="16" t="s">
        <v>46</v>
      </c>
      <c r="K3" s="16" t="s">
        <v>49</v>
      </c>
    </row>
    <row r="4" spans="1:11" ht="15" x14ac:dyDescent="0.2">
      <c r="A4" s="4" t="s">
        <v>3</v>
      </c>
      <c r="B4" s="5" t="s">
        <v>4</v>
      </c>
      <c r="C4" s="32">
        <v>25.1</v>
      </c>
      <c r="D4" s="32">
        <v>24.8</v>
      </c>
      <c r="E4" s="32">
        <v>24.8</v>
      </c>
      <c r="F4" s="32">
        <v>24.8</v>
      </c>
      <c r="G4" s="18">
        <v>25.536000000000001</v>
      </c>
      <c r="H4" s="18">
        <v>25.536000000000001</v>
      </c>
      <c r="I4" s="26">
        <v>25.536000000000001</v>
      </c>
      <c r="J4" s="26">
        <v>25.795000000000002</v>
      </c>
      <c r="K4" s="26">
        <v>25.795000000000002</v>
      </c>
    </row>
    <row r="5" spans="1:11" ht="16.5" customHeight="1" x14ac:dyDescent="0.2">
      <c r="A5" s="4" t="s">
        <v>5</v>
      </c>
      <c r="B5" s="5" t="s">
        <v>40</v>
      </c>
      <c r="C5" s="29">
        <v>1277</v>
      </c>
      <c r="D5" s="29">
        <v>900</v>
      </c>
      <c r="E5" s="29">
        <v>789</v>
      </c>
      <c r="F5" s="29">
        <v>880</v>
      </c>
      <c r="G5" s="19">
        <v>635</v>
      </c>
      <c r="H5" s="19">
        <v>635</v>
      </c>
      <c r="I5" s="33">
        <v>615</v>
      </c>
      <c r="J5" s="33">
        <v>605</v>
      </c>
      <c r="K5" s="33">
        <v>589</v>
      </c>
    </row>
    <row r="6" spans="1:11" ht="28.5" x14ac:dyDescent="0.2">
      <c r="A6" s="35" t="s">
        <v>6</v>
      </c>
      <c r="B6" s="6" t="s">
        <v>8</v>
      </c>
      <c r="C6" s="24">
        <f t="shared" ref="C6:F6" si="0">SUM(C7:C24)</f>
        <v>223780.27</v>
      </c>
      <c r="D6" s="24">
        <f t="shared" si="0"/>
        <v>242388.60999999996</v>
      </c>
      <c r="E6" s="24">
        <f t="shared" si="0"/>
        <v>237577.43199999991</v>
      </c>
      <c r="F6" s="24">
        <f t="shared" si="0"/>
        <v>238347.88799999995</v>
      </c>
      <c r="G6" s="7">
        <f>SUM(G7:G24)</f>
        <v>239169.52327000001</v>
      </c>
      <c r="H6" s="7">
        <f>SUM(H7:H24)</f>
        <v>241789.32</v>
      </c>
      <c r="I6" s="24">
        <f>SUM(I7:I24)</f>
        <v>242586.46</v>
      </c>
      <c r="J6" s="24">
        <f>SUM(J7:J24)</f>
        <v>242956.38</v>
      </c>
      <c r="K6" s="24">
        <f>SUM(K7:K24)</f>
        <v>242654.88999999998</v>
      </c>
    </row>
    <row r="7" spans="1:11" ht="15" x14ac:dyDescent="0.25">
      <c r="A7" s="36"/>
      <c r="B7" s="5" t="s">
        <v>9</v>
      </c>
      <c r="C7" s="28">
        <f>[1]Свод!$H$8</f>
        <v>690.99999999999955</v>
      </c>
      <c r="D7" s="28">
        <f>[2]Свод!$D$8</f>
        <v>805.29999999999836</v>
      </c>
      <c r="E7" s="28">
        <f>[3]Свод!$E$8</f>
        <v>673.89999999999964</v>
      </c>
      <c r="F7" s="28">
        <f>[4]Свод!$D$8</f>
        <v>588.09999999999991</v>
      </c>
      <c r="G7" s="8">
        <f>'[5]Дек-1'!$Y$9+'[5]Дек-1'!$Z$9</f>
        <v>674.30000000000109</v>
      </c>
      <c r="H7" s="8">
        <f>'[6]Я-1 '!$Y$8+'[6]Я-1 '!$Z$8</f>
        <v>780.8</v>
      </c>
      <c r="I7" s="27">
        <f>'[6]Ф-1'!$Y$8+'[6]Ф-1'!$Z$8</f>
        <v>764.8</v>
      </c>
      <c r="J7" s="27">
        <f>'[7]М-1'!$Y$8+'[7]М-1'!$Z$8</f>
        <v>726.09999999999991</v>
      </c>
      <c r="K7" s="27">
        <f>'[7]А-1'!$Y$8+'[7]А-1'!$Z$8</f>
        <v>716.39999999999986</v>
      </c>
    </row>
    <row r="8" spans="1:11" ht="15" x14ac:dyDescent="0.25">
      <c r="A8" s="36"/>
      <c r="B8" s="9" t="s">
        <v>10</v>
      </c>
      <c r="C8" s="30">
        <f>[1]Свод!$H$9</f>
        <v>28742</v>
      </c>
      <c r="D8" s="30">
        <f>[2]Свод!$D$9</f>
        <v>25904.399999999987</v>
      </c>
      <c r="E8" s="30">
        <f>[3]Свод!$E$9</f>
        <v>20434.799999999988</v>
      </c>
      <c r="F8" s="30">
        <f>[4]Свод!$D$9</f>
        <v>15202.399999999994</v>
      </c>
      <c r="G8" s="8">
        <f>'[5]Дек-1'!$Y$10+'[5]Дек-1'!$Z$10</f>
        <v>13180.100000000004</v>
      </c>
      <c r="H8" s="8">
        <f>'[6]Я-1 '!$Y$9+'[6]Я-1 '!$Z$9</f>
        <v>13290.699999999999</v>
      </c>
      <c r="I8" s="27">
        <f>'[6]Ф-1'!$Y$9+'[6]Ф-1'!$Z$9</f>
        <v>13499.800000000001</v>
      </c>
      <c r="J8" s="27">
        <f>'[7]М-1'!$Y$9+'[7]М-1'!$Z$9</f>
        <v>13561.4</v>
      </c>
      <c r="K8" s="27">
        <f>'[7]А-1'!$Y$9+'[7]А-1'!$Z$9</f>
        <v>13178.400000000001</v>
      </c>
    </row>
    <row r="9" spans="1:11" ht="15" x14ac:dyDescent="0.25">
      <c r="A9" s="36"/>
      <c r="B9" s="9" t="s">
        <v>11</v>
      </c>
      <c r="C9" s="30">
        <f>[1]Свод!$H$10</f>
        <v>8294.9000000000015</v>
      </c>
      <c r="D9" s="30">
        <f>[2]Свод!$D$10</f>
        <v>12780.999999999998</v>
      </c>
      <c r="E9" s="30">
        <f>[3]Свод!$E$10</f>
        <v>10040.79999999999</v>
      </c>
      <c r="F9" s="30">
        <f>[4]Свод!$D$10</f>
        <v>11435.399999999994</v>
      </c>
      <c r="G9" s="8">
        <f>'[5]Дек-1'!$Y$11+'[5]Дек-1'!$Z$11</f>
        <v>12830.9</v>
      </c>
      <c r="H9" s="8">
        <f>'[6]Я-1 '!$Y$10+'[6]Я-1 '!$Z$10</f>
        <v>12918.499999999998</v>
      </c>
      <c r="I9" s="27">
        <f>'[6]Ф-1'!$Y$10+'[6]Ф-1'!$Z$10</f>
        <v>13039.4</v>
      </c>
      <c r="J9" s="27">
        <f>'[7]М-1'!$Y$10+'[7]М-1'!$Z$10</f>
        <v>13282.9</v>
      </c>
      <c r="K9" s="27">
        <f>'[7]А-1'!$Y$10+'[7]А-1'!$Z$10</f>
        <v>13342.500000000002</v>
      </c>
    </row>
    <row r="10" spans="1:11" ht="15" x14ac:dyDescent="0.25">
      <c r="A10" s="36"/>
      <c r="B10" s="5" t="s">
        <v>16</v>
      </c>
      <c r="C10" s="28">
        <f>[1]Свод!$H$12</f>
        <v>3065.4600000000009</v>
      </c>
      <c r="D10" s="28">
        <f>[2]Свод!$D$12</f>
        <v>3977.66</v>
      </c>
      <c r="E10" s="28">
        <f>[3]Свод!$E$12</f>
        <v>6023.6200000000044</v>
      </c>
      <c r="F10" s="28">
        <f>[4]Свод!$D$12</f>
        <v>6535.4200000000028</v>
      </c>
      <c r="G10" s="8">
        <f>'[5]Дек-1'!$Y$13+'[5]Дек-1'!$Z$13</f>
        <v>7017.3200000000043</v>
      </c>
      <c r="H10" s="8">
        <f>'[6]Я-1 '!$Y$11+'[6]Я-1 '!$Z$11</f>
        <v>6802.6</v>
      </c>
      <c r="I10" s="27">
        <f>'[6]Ф-1'!$Y$11+'[6]Ф-1'!$Z$11</f>
        <v>6717.9999999999991</v>
      </c>
      <c r="J10" s="27">
        <f>'[7]М-1'!$Y$11+'[7]М-1'!$Z$11</f>
        <v>6656.6999999999989</v>
      </c>
      <c r="K10" s="27">
        <f>'[7]А-1'!$Y$11+'[7]А-1'!$Z$11</f>
        <v>6543.7000000000007</v>
      </c>
    </row>
    <row r="11" spans="1:11" ht="15" x14ac:dyDescent="0.25">
      <c r="A11" s="36"/>
      <c r="B11" s="9" t="s">
        <v>12</v>
      </c>
      <c r="C11" s="30">
        <f>[1]Свод!$H$13</f>
        <v>5206</v>
      </c>
      <c r="D11" s="30">
        <f>[2]Свод!$D$13</f>
        <v>2252</v>
      </c>
      <c r="E11" s="30">
        <f>[3]Свод!$E$13</f>
        <v>2252</v>
      </c>
      <c r="F11" s="30">
        <f>[4]Свод!$D$13</f>
        <v>1989</v>
      </c>
      <c r="G11" s="8">
        <f>'[5]Дек-1'!$Y$14+'[5]Дек-1'!$Z$14</f>
        <v>1558.079</v>
      </c>
      <c r="H11" s="8">
        <f>'[6]Я-1 '!$Y$12+'[6]Я-1 '!$Z$12</f>
        <v>1558.08</v>
      </c>
      <c r="I11" s="27">
        <f>'[6]Ф-1'!$Y$12+'[6]Ф-1'!$Z$12</f>
        <v>1558.08</v>
      </c>
      <c r="J11" s="27">
        <f>'[7]М-1'!$Y$12+'[7]М-1'!$Z$12</f>
        <v>1558.08</v>
      </c>
      <c r="K11" s="27">
        <f>'[7]А-1'!$Y$12+'[7]А-1'!$Z$12</f>
        <v>1558.08</v>
      </c>
    </row>
    <row r="12" spans="1:11" ht="15" x14ac:dyDescent="0.25">
      <c r="A12" s="36"/>
      <c r="B12" s="9" t="s">
        <v>13</v>
      </c>
      <c r="C12" s="30">
        <f>[1]Свод!$H$14</f>
        <v>51453.979999999996</v>
      </c>
      <c r="D12" s="30">
        <f>[2]Свод!$D$14</f>
        <v>60814.039999999986</v>
      </c>
      <c r="E12" s="30">
        <f>[3]Свод!$E$14</f>
        <v>61241.929999999978</v>
      </c>
      <c r="F12" s="30">
        <f>[4]Свод!$D$14</f>
        <v>60416.30000000001</v>
      </c>
      <c r="G12" s="8">
        <f>'[5]Дек-1'!$Y$15+'[5]Дек-1'!$Z$15</f>
        <v>56898.778850000002</v>
      </c>
      <c r="H12" s="8">
        <f>'[6]Я-1 '!$Y$13+'[6]Я-1 '!$Z$13</f>
        <v>58148.58</v>
      </c>
      <c r="I12" s="27">
        <f>'[6]Ф-1'!$Y$13+'[6]Ф-1'!$Z$13</f>
        <v>58236.34</v>
      </c>
      <c r="J12" s="27">
        <f>'[7]М-1'!$Y$13+'[7]М-1'!$Z$13</f>
        <v>57764.130000000005</v>
      </c>
      <c r="K12" s="27">
        <f>'[7]А-1'!$Y$13+'[7]А-1'!$Z$13</f>
        <v>57568.95</v>
      </c>
    </row>
    <row r="13" spans="1:11" ht="15" x14ac:dyDescent="0.25">
      <c r="A13" s="36"/>
      <c r="B13" s="17" t="s">
        <v>15</v>
      </c>
      <c r="C13" s="25">
        <f>[1]Свод!$H$17</f>
        <v>5156</v>
      </c>
      <c r="D13" s="25">
        <f>[2]Свод!$D$16</f>
        <v>8184.8000000000011</v>
      </c>
      <c r="E13" s="25">
        <f>[3]Свод!$E$16</f>
        <v>9515.3999999999978</v>
      </c>
      <c r="F13" s="25">
        <f>[4]Свод!$D$16</f>
        <v>9043.7000000000007</v>
      </c>
      <c r="G13" s="8">
        <f>'[5]Дек-1'!$Y$17+'[5]Дек-1'!$Z$17</f>
        <v>8118.4000000000005</v>
      </c>
      <c r="H13" s="8">
        <f>'[6]Я-1 '!$Y$14+'[6]Я-1 '!$Z$14</f>
        <v>8285.9000000000015</v>
      </c>
      <c r="I13" s="27">
        <f>'[6]Ф-1'!$Y$14+'[6]Ф-1'!$Z$14</f>
        <v>8306.4</v>
      </c>
      <c r="J13" s="27">
        <f>'[7]М-1'!$Y$14+'[7]М-1'!$Z$14</f>
        <v>8357.1999999999989</v>
      </c>
      <c r="K13" s="27">
        <f>'[7]А-1'!$Y$14+'[7]А-1'!$Z$14</f>
        <v>8324.6999999999989</v>
      </c>
    </row>
    <row r="14" spans="1:11" ht="15" x14ac:dyDescent="0.25">
      <c r="A14" s="36"/>
      <c r="B14" s="15" t="s">
        <v>23</v>
      </c>
      <c r="C14" s="25" t="str">
        <f>[1]Свод!$H$18</f>
        <v>-</v>
      </c>
      <c r="D14" s="25">
        <f>[2]Свод!$D$17</f>
        <v>7984.4800000000014</v>
      </c>
      <c r="E14" s="25">
        <f>[3]Свод!$E$17</f>
        <v>5118.8900000000049</v>
      </c>
      <c r="F14" s="25">
        <f>[4]Свод!$D$17</f>
        <v>5607.8499999999967</v>
      </c>
      <c r="G14" s="8">
        <f>'[5]Дек-1'!$Y$18+'[5]Дек-1'!$Z$18</f>
        <v>6274.7909999999974</v>
      </c>
      <c r="H14" s="8">
        <f>'[6]Я-1 '!$Y$15+'[6]Я-1 '!$Z$15</f>
        <v>6649.13</v>
      </c>
      <c r="I14" s="27">
        <f>'[6]Ф-1'!$Y$15+'[6]Ф-1'!$Z$15</f>
        <v>6728.1200000000008</v>
      </c>
      <c r="J14" s="27">
        <f>'[7]М-1'!$Y$15+'[7]М-1'!$Z$15</f>
        <v>7036.6800000000021</v>
      </c>
      <c r="K14" s="27">
        <f>'[7]А-1'!$Y$15+'[7]А-1'!$Z$15</f>
        <v>7268.9000000000015</v>
      </c>
    </row>
    <row r="15" spans="1:11" ht="15" x14ac:dyDescent="0.25">
      <c r="A15" s="36"/>
      <c r="B15" s="17" t="s">
        <v>17</v>
      </c>
      <c r="C15" s="31" t="s">
        <v>38</v>
      </c>
      <c r="D15" s="25" t="str">
        <f>[2]Свод!$D$18</f>
        <v>-</v>
      </c>
      <c r="E15" s="25">
        <f>[3]Свод!$E$18</f>
        <v>804.08999999999992</v>
      </c>
      <c r="F15" s="25">
        <f>[4]Свод!$D$18</f>
        <v>2411.6600000000012</v>
      </c>
      <c r="G15" s="8">
        <f>'[5]Дек-1'!$Y$19+'[5]Дек-1'!$Z$19</f>
        <v>4017.674419999998</v>
      </c>
      <c r="H15" s="8">
        <f>'[6]Я-1 '!$Y$16+'[6]Я-1 '!$Z$16</f>
        <v>4242.8499999999995</v>
      </c>
      <c r="I15" s="27">
        <f>'[6]Ф-1'!$Y$16+'[6]Ф-1'!$Z$16</f>
        <v>4336.6399999999994</v>
      </c>
      <c r="J15" s="27">
        <f>'[7]М-1'!$Y$16+'[7]М-1'!$Z$16</f>
        <v>4374.51</v>
      </c>
      <c r="K15" s="27">
        <f>'[7]А-1'!$Y$16+'[7]А-1'!$Z$16</f>
        <v>4368.6799999999985</v>
      </c>
    </row>
    <row r="16" spans="1:11" ht="15" x14ac:dyDescent="0.25">
      <c r="A16" s="36"/>
      <c r="B16" s="17" t="s">
        <v>18</v>
      </c>
      <c r="C16" s="31" t="s">
        <v>37</v>
      </c>
      <c r="D16" s="31" t="s">
        <v>37</v>
      </c>
      <c r="E16" s="25" t="s">
        <v>37</v>
      </c>
      <c r="F16" s="25">
        <f>[4]Свод!$D$20</f>
        <v>1838.2</v>
      </c>
      <c r="G16" s="8">
        <f>'[5]Дек-1'!$Y$21+'[5]Дек-1'!$Z$21</f>
        <v>3607.1000000000022</v>
      </c>
      <c r="H16" s="8">
        <f>'[6]Я-1 '!$Y$17+'[6]Я-1 '!$Z$17</f>
        <v>4120.1000000000004</v>
      </c>
      <c r="I16" s="27">
        <f>'[6]Ф-1'!$Y$17+'[6]Ф-1'!$Z$17</f>
        <v>4406.7999999999993</v>
      </c>
      <c r="J16" s="27">
        <f>'[7]М-1'!$Y$17+'[7]М-1'!$Z$17</f>
        <v>4646.5999999999995</v>
      </c>
      <c r="K16" s="27">
        <f>'[7]А-1'!$Y$17+'[7]А-1'!$Z$17</f>
        <v>4792.5</v>
      </c>
    </row>
    <row r="17" spans="1:11" ht="15" x14ac:dyDescent="0.25">
      <c r="A17" s="36"/>
      <c r="B17" s="17" t="s">
        <v>19</v>
      </c>
      <c r="C17" s="31" t="s">
        <v>37</v>
      </c>
      <c r="D17" s="31" t="s">
        <v>37</v>
      </c>
      <c r="E17" s="25">
        <f>[3]Свод!$E$19</f>
        <v>5355.3780000000006</v>
      </c>
      <c r="F17" s="25">
        <f>[4]Свод!$D$19</f>
        <v>7538.5779999999941</v>
      </c>
      <c r="G17" s="8">
        <f>'[5]Дек-1'!$Y$20+'[5]Дек-1'!$Z$20</f>
        <v>9250.8000000000029</v>
      </c>
      <c r="H17" s="8">
        <f>'[6]Я-1 '!$Y$18+'[6]Я-1 '!$Z$18</f>
        <v>9250.7999999999993</v>
      </c>
      <c r="I17" s="27">
        <f>'[6]Ф-1'!$Y$18+'[6]Ф-1'!$Z$18</f>
        <v>9250.7999999999993</v>
      </c>
      <c r="J17" s="27">
        <f>'[7]М-1'!$Y$18+'[7]М-1'!$Z$18</f>
        <v>9250.7999999999993</v>
      </c>
      <c r="K17" s="27">
        <f>'[7]А-1'!$Y$18+'[7]А-1'!$Z$18</f>
        <v>9250.7999999999993</v>
      </c>
    </row>
    <row r="18" spans="1:11" ht="15" x14ac:dyDescent="0.25">
      <c r="A18" s="36"/>
      <c r="B18" s="5" t="s">
        <v>25</v>
      </c>
      <c r="C18" s="28">
        <f>[1]Свод!$H$7</f>
        <v>9768.49</v>
      </c>
      <c r="D18" s="28">
        <f>[2]Свод!$D$7</f>
        <v>7902</v>
      </c>
      <c r="E18" s="28">
        <f>[3]Свод!$E$7</f>
        <v>5650.03</v>
      </c>
      <c r="F18" s="28">
        <f>[4]Свод!$D$7</f>
        <v>5464.92</v>
      </c>
      <c r="G18" s="8">
        <v>5464.92</v>
      </c>
      <c r="H18" s="8">
        <f t="shared" ref="H18:K20" si="1">G18</f>
        <v>5464.92</v>
      </c>
      <c r="I18" s="27">
        <f>'[6]Ф-1'!$Y$20+'[6]Ф-1'!$Z$20</f>
        <v>5464.92</v>
      </c>
      <c r="J18" s="27">
        <f>'[7]М-1'!$Y$20+'[7]М-1'!$Z$20</f>
        <v>5464.92</v>
      </c>
      <c r="K18" s="27">
        <f>'[7]А-1'!$Y$20+'[7]А-1'!$Z$20</f>
        <v>5464.92</v>
      </c>
    </row>
    <row r="19" spans="1:11" ht="15" x14ac:dyDescent="0.25">
      <c r="A19" s="36"/>
      <c r="B19" s="9" t="s">
        <v>26</v>
      </c>
      <c r="C19" s="30">
        <f>[1]Свод!$H$16</f>
        <v>13583.470000000001</v>
      </c>
      <c r="D19" s="30">
        <f>[2]Свод!$D$15</f>
        <v>18529.73</v>
      </c>
      <c r="E19" s="30">
        <f>[3]Свод!$E$15</f>
        <v>17219.333999999995</v>
      </c>
      <c r="F19" s="30">
        <f>[4]Свод!$D$15</f>
        <v>17029.099999999999</v>
      </c>
      <c r="G19" s="8">
        <v>17029.099999999999</v>
      </c>
      <c r="H19" s="8">
        <f t="shared" si="1"/>
        <v>17029.099999999999</v>
      </c>
      <c r="I19" s="27">
        <f>'[6]Ф-1'!$Y$21+'[6]Ф-1'!$Z$21</f>
        <v>17029.100000000002</v>
      </c>
      <c r="J19" s="27">
        <f>'[7]М-1'!$Y$21+'[7]М-1'!$Z$21</f>
        <v>17029.100000000002</v>
      </c>
      <c r="K19" s="27">
        <f>'[7]А-1'!$Y$21+'[7]А-1'!$Z$21</f>
        <v>17029.100000000002</v>
      </c>
    </row>
    <row r="20" spans="1:11" ht="15" hidden="1" customHeight="1" outlineLevel="1" x14ac:dyDescent="0.25">
      <c r="A20" s="36"/>
      <c r="B20" s="5" t="s">
        <v>24</v>
      </c>
      <c r="C20" s="29"/>
      <c r="D20" s="29"/>
      <c r="E20" s="29"/>
      <c r="F20" s="29"/>
      <c r="G20" s="8">
        <v>0</v>
      </c>
      <c r="H20" s="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</row>
    <row r="21" spans="1:11" ht="15" collapsed="1" x14ac:dyDescent="0.25">
      <c r="A21" s="36"/>
      <c r="B21" s="5" t="s">
        <v>27</v>
      </c>
      <c r="C21" s="28">
        <f>[1]Свод!$H$24</f>
        <v>4156.6099999999997</v>
      </c>
      <c r="D21" s="28">
        <f>[2]Свод!$D$22</f>
        <v>4156.6099999999997</v>
      </c>
      <c r="E21" s="28">
        <f>[3]Свод!$E$23</f>
        <v>4156.6099999999997</v>
      </c>
      <c r="F21" s="28">
        <f>[4]Свод!$D$23</f>
        <v>4156.6099999999997</v>
      </c>
      <c r="G21" s="8">
        <v>4156.6099999999997</v>
      </c>
      <c r="H21" s="8">
        <f t="shared" ref="H21:H24" si="2">G21</f>
        <v>4156.6099999999997</v>
      </c>
      <c r="I21" s="27">
        <f>'[6]Ф-1'!$Y$22+'[6]Ф-1'!$Z$22</f>
        <v>4156.6099999999997</v>
      </c>
      <c r="J21" s="27">
        <f>'[7]М-1'!$Y$22+'[7]М-1'!$Z$22</f>
        <v>4156.6099999999997</v>
      </c>
      <c r="K21" s="27">
        <f>'[7]А-1'!$Y$22+'[7]А-1'!$Z$22</f>
        <v>4156.6099999999997</v>
      </c>
    </row>
    <row r="22" spans="1:11" ht="15" x14ac:dyDescent="0.25">
      <c r="A22" s="36"/>
      <c r="B22" s="5" t="s">
        <v>28</v>
      </c>
      <c r="C22" s="28">
        <f>[1]Свод!$H$11</f>
        <v>35372.509999999995</v>
      </c>
      <c r="D22" s="28">
        <f>[2]Свод!$D$11</f>
        <v>30852.269999999982</v>
      </c>
      <c r="E22" s="28">
        <f>[3]Свод!$E$11</f>
        <v>30846.32999999998</v>
      </c>
      <c r="F22" s="28">
        <f>[4]Свод!$D$11</f>
        <v>30846.329999999998</v>
      </c>
      <c r="G22" s="8">
        <v>30846.33</v>
      </c>
      <c r="H22" s="8">
        <f t="shared" si="2"/>
        <v>30846.33</v>
      </c>
      <c r="I22" s="27">
        <f>'[6]Ф-1'!$Y$23+'[6]Ф-1'!$Z$23</f>
        <v>30846.329999999998</v>
      </c>
      <c r="J22" s="27">
        <f>'[7]М-1'!$Y$23+'[7]М-1'!$Z$23</f>
        <v>30846.329999999998</v>
      </c>
      <c r="K22" s="27">
        <f>'[7]А-1'!$Y$23+'[7]А-1'!$Z$23</f>
        <v>30846.329999999998</v>
      </c>
    </row>
    <row r="23" spans="1:11" ht="15" x14ac:dyDescent="0.25">
      <c r="A23" s="36"/>
      <c r="B23" s="5" t="s">
        <v>29</v>
      </c>
      <c r="C23" s="28">
        <f>[1]Свод!$H$22</f>
        <v>38062.04</v>
      </c>
      <c r="D23" s="28">
        <f>[2]Свод!$D$20</f>
        <v>38062.04</v>
      </c>
      <c r="E23" s="28">
        <f>[3]Свод!$E$21</f>
        <v>38062.04</v>
      </c>
      <c r="F23" s="28">
        <f>[4]Свод!$D$21</f>
        <v>38062.04</v>
      </c>
      <c r="G23" s="8">
        <v>38062.04</v>
      </c>
      <c r="H23" s="8">
        <f t="shared" si="2"/>
        <v>38062.04</v>
      </c>
      <c r="I23" s="27">
        <f>'[6]Ф-1'!$Y$24+'[6]Ф-1'!$Z$24</f>
        <v>38062.04</v>
      </c>
      <c r="J23" s="27">
        <f>'[7]М-1'!$Y$24+'[7]М-1'!$Z$24</f>
        <v>38062.04</v>
      </c>
      <c r="K23" s="27">
        <f>'[7]А-1'!$Y$24+'[7]А-1'!$Z$24</f>
        <v>38062.04</v>
      </c>
    </row>
    <row r="24" spans="1:11" ht="15" x14ac:dyDescent="0.25">
      <c r="A24" s="37"/>
      <c r="B24" s="9" t="s">
        <v>30</v>
      </c>
      <c r="C24" s="30">
        <f>[1]Свод!$H$15</f>
        <v>20227.810000000001</v>
      </c>
      <c r="D24" s="30">
        <f>[2]Свод!$D$23</f>
        <v>20182.280000000002</v>
      </c>
      <c r="E24" s="30">
        <f>[3]Свод!$E$24</f>
        <v>20182.280000000002</v>
      </c>
      <c r="F24" s="30">
        <f>[4]Свод!$D$24</f>
        <v>20182.28</v>
      </c>
      <c r="G24" s="8">
        <v>20182.28</v>
      </c>
      <c r="H24" s="8">
        <f t="shared" si="2"/>
        <v>20182.28</v>
      </c>
      <c r="I24" s="27">
        <f>'[6]Ф-1'!$Y$25+'[6]Ф-1'!$Z$25</f>
        <v>20182.28</v>
      </c>
      <c r="J24" s="27">
        <f>'[7]М-1'!$Y$25+'[7]М-1'!$Z$25</f>
        <v>20182.28</v>
      </c>
      <c r="K24" s="27">
        <f>'[7]А-1'!$Y$25+'[7]А-1'!$Z$25</f>
        <v>20182.28</v>
      </c>
    </row>
    <row r="25" spans="1:11" ht="28.5" x14ac:dyDescent="0.2">
      <c r="A25" s="38" t="s">
        <v>7</v>
      </c>
      <c r="B25" s="6" t="s">
        <v>14</v>
      </c>
      <c r="C25" s="24">
        <f t="shared" ref="C25:F25" si="3">SUM(C26:C43)</f>
        <v>172508.56999999998</v>
      </c>
      <c r="D25" s="24">
        <f t="shared" si="3"/>
        <v>193650.51999999996</v>
      </c>
      <c r="E25" s="24">
        <f t="shared" si="3"/>
        <v>204873.57699999993</v>
      </c>
      <c r="F25" s="24">
        <f t="shared" si="3"/>
        <v>211443.08800000002</v>
      </c>
      <c r="G25" s="7">
        <f>SUM(G26:G43)</f>
        <v>208747.34326999998</v>
      </c>
      <c r="H25" s="7">
        <f>SUM(H26:H43)</f>
        <v>210889.09000000003</v>
      </c>
      <c r="I25" s="24">
        <f>SUM(I26:I43)</f>
        <v>212154.88</v>
      </c>
      <c r="J25" s="24">
        <f>SUM(J26:J43)</f>
        <v>212736.15</v>
      </c>
      <c r="K25" s="24">
        <f>SUM(K26:K43)</f>
        <v>213560.72</v>
      </c>
    </row>
    <row r="26" spans="1:11" ht="15" x14ac:dyDescent="0.25">
      <c r="A26" s="38"/>
      <c r="B26" s="5" t="s">
        <v>9</v>
      </c>
      <c r="C26" s="28">
        <f>[1]Свод!$H$27</f>
        <v>106.89999999999958</v>
      </c>
      <c r="D26" s="28">
        <f>[2]Свод!$D$26</f>
        <v>208.29999999999836</v>
      </c>
      <c r="E26" s="28">
        <f>[3]Свод!$E$27</f>
        <v>78.999999999999602</v>
      </c>
      <c r="F26" s="28">
        <f>[4]Свод!$D$27</f>
        <v>26.599999999999909</v>
      </c>
      <c r="G26" s="8">
        <f>G7-'[5]Дек-1'!$M$9-'[5]Дек-1'!$O$9</f>
        <v>12.400000000001057</v>
      </c>
      <c r="H26" s="8">
        <f>H7-'[6]Я-1 '!$M$8-'[6]Я-1 '!$O$8</f>
        <v>40.899999999999977</v>
      </c>
      <c r="I26" s="27">
        <f>I7-'[6]Ф-1'!$M$8-'[6]Ф-1'!$O$8</f>
        <v>82.799999999999955</v>
      </c>
      <c r="J26" s="27">
        <f>J7-'[7]М-1'!$M$8-'[7]М-1'!$O$8</f>
        <v>103.89999999999992</v>
      </c>
      <c r="K26" s="27">
        <f>K7-'[7]А-1'!$M$8-'[7]А-1'!$O$8</f>
        <v>122.99999999999983</v>
      </c>
    </row>
    <row r="27" spans="1:11" ht="15" x14ac:dyDescent="0.25">
      <c r="A27" s="38"/>
      <c r="B27" s="9" t="s">
        <v>10</v>
      </c>
      <c r="C27" s="30">
        <f>[1]Свод!$H$28</f>
        <v>20438.400000000001</v>
      </c>
      <c r="D27" s="30">
        <f>[2]Свод!$D$27</f>
        <v>17576.799999999988</v>
      </c>
      <c r="E27" s="30">
        <f>[3]Свод!$E$28</f>
        <v>14200.299999999988</v>
      </c>
      <c r="F27" s="30">
        <f>[4]Свод!$D$28</f>
        <v>11971.099999999995</v>
      </c>
      <c r="G27" s="8">
        <f>G8-'[5]Дек-1'!$M$10-'[5]Дек-1'!$O$10</f>
        <v>9919.4000000000051</v>
      </c>
      <c r="H27" s="8">
        <f>H8-'[6]Я-1 '!$M$9-'[6]Я-1 '!$O$9</f>
        <v>10028.399999999998</v>
      </c>
      <c r="I27" s="27">
        <f>I8-'[6]Ф-1'!$M$9-'[6]Ф-1'!$O$9</f>
        <v>10246.600000000002</v>
      </c>
      <c r="J27" s="27">
        <f>J8-'[7]М-1'!$M$9-'[7]М-1'!$O$9</f>
        <v>10295.099999999999</v>
      </c>
      <c r="K27" s="27">
        <f>K8-'[7]А-1'!$M$9-'[7]А-1'!$O$9</f>
        <v>10231.700000000001</v>
      </c>
    </row>
    <row r="28" spans="1:11" ht="15" x14ac:dyDescent="0.25">
      <c r="A28" s="38"/>
      <c r="B28" s="9" t="s">
        <v>11</v>
      </c>
      <c r="C28" s="30">
        <f>[1]Свод!$H$29</f>
        <v>5398.2000000000016</v>
      </c>
      <c r="D28" s="30">
        <f>[2]Свод!$D$28</f>
        <v>7249.5999999999985</v>
      </c>
      <c r="E28" s="30">
        <f>[3]Свод!$E$29</f>
        <v>7439.1999999999898</v>
      </c>
      <c r="F28" s="30">
        <f>[4]Свод!$D$29</f>
        <v>8886.7999999999938</v>
      </c>
      <c r="G28" s="8">
        <f>G9-'[5]Дек-1'!$M$11-'[5]Дек-1'!$O$11</f>
        <v>10303.299999999999</v>
      </c>
      <c r="H28" s="8">
        <f>H9-'[6]Я-1 '!$M$10-'[6]Я-1 '!$O$10</f>
        <v>10351.699999999997</v>
      </c>
      <c r="I28" s="27">
        <f>I9-'[6]Ф-1'!$M$10-'[6]Ф-1'!$O$10</f>
        <v>10458.5</v>
      </c>
      <c r="J28" s="27">
        <f>J9-'[7]М-1'!$M$10-'[7]М-1'!$O$10</f>
        <v>10684.9</v>
      </c>
      <c r="K28" s="27">
        <f>K9-'[7]А-1'!$M$10-'[7]А-1'!$O$10</f>
        <v>10999.600000000002</v>
      </c>
    </row>
    <row r="29" spans="1:11" ht="15" x14ac:dyDescent="0.25">
      <c r="A29" s="38"/>
      <c r="B29" s="5" t="s">
        <v>16</v>
      </c>
      <c r="C29" s="28">
        <f>[1]Свод!$H$31</f>
        <v>900.42000000000098</v>
      </c>
      <c r="D29" s="28">
        <f>[2]Свод!$D$30</f>
        <v>1385.2599999999998</v>
      </c>
      <c r="E29" s="28">
        <f>[3]Свод!$E$31</f>
        <v>2528.9200000000046</v>
      </c>
      <c r="F29" s="28">
        <f>[4]Свод!$D$31</f>
        <v>3146.720000000003</v>
      </c>
      <c r="G29" s="8">
        <f>G10-'[5]Дек-1'!$M$13-'[5]Дек-1'!$O$13</f>
        <v>3626.3200000000043</v>
      </c>
      <c r="H29" s="8">
        <f>H10-'[6]Я-1 '!$M$11-'[6]Я-1 '!$O$11</f>
        <v>3400.7000000000003</v>
      </c>
      <c r="I29" s="27">
        <f>I10-'[6]Ф-1'!$M$11-'[6]Ф-1'!$O$11</f>
        <v>3312.2999999999993</v>
      </c>
      <c r="J29" s="27">
        <f>J10-'[7]М-1'!$M$11-'[7]М-1'!$O$11</f>
        <v>3271.6999999999989</v>
      </c>
      <c r="K29" s="27">
        <f>K10-'[7]А-1'!$M$11-'[7]А-1'!$O$11</f>
        <v>3135.1000000000008</v>
      </c>
    </row>
    <row r="30" spans="1:11" ht="15" x14ac:dyDescent="0.25">
      <c r="A30" s="38"/>
      <c r="B30" s="9" t="s">
        <v>12</v>
      </c>
      <c r="C30" s="30">
        <f>[1]Свод!$H$32</f>
        <v>5206</v>
      </c>
      <c r="D30" s="30">
        <f>[2]Свод!$D$31</f>
        <v>2252</v>
      </c>
      <c r="E30" s="30">
        <f>[3]Свод!$E$32</f>
        <v>2252</v>
      </c>
      <c r="F30" s="30">
        <f>[4]Свод!$D$32</f>
        <v>1989</v>
      </c>
      <c r="G30" s="8">
        <f>G11-'[5]Дек-1'!$M$14-'[5]Дек-1'!$O$14</f>
        <v>1558.079</v>
      </c>
      <c r="H30" s="8">
        <f>H11-'[6]Я-1 '!$M$12-'[6]Я-1 '!$O$12</f>
        <v>1558.08</v>
      </c>
      <c r="I30" s="27">
        <f>I11-'[6]Ф-1'!$M$12-'[6]Ф-1'!$O$12</f>
        <v>1558.08</v>
      </c>
      <c r="J30" s="27">
        <f>J11-'[7]М-1'!$M$12-'[7]М-1'!$O$12</f>
        <v>1558.08</v>
      </c>
      <c r="K30" s="27">
        <f>K11-'[7]А-1'!$M$12-'[7]А-1'!$O$12</f>
        <v>1558.08</v>
      </c>
    </row>
    <row r="31" spans="1:11" ht="15" x14ac:dyDescent="0.25">
      <c r="A31" s="38"/>
      <c r="B31" s="9" t="str">
        <f>B12</f>
        <v>ООО УК "ПОК и ТС"</v>
      </c>
      <c r="C31" s="30">
        <f>[1]Свод!$H$33</f>
        <v>39082.079999999994</v>
      </c>
      <c r="D31" s="30">
        <f>[2]Свод!$D$32</f>
        <v>47896.689999999988</v>
      </c>
      <c r="E31" s="30">
        <f>[3]Свод!$E$33</f>
        <v>50474.209999999977</v>
      </c>
      <c r="F31" s="30">
        <f>[4]Свод!$D$33</f>
        <v>51431.340000000011</v>
      </c>
      <c r="G31" s="8">
        <f>G12-'[5]Дек-1'!$M$15-'[5]Дек-1'!$O$15</f>
        <v>50868.01885</v>
      </c>
      <c r="H31" s="8">
        <f>H12-'[6]Я-1 '!$M$13-'[6]Я-1 '!$O$13</f>
        <v>51688.69</v>
      </c>
      <c r="I31" s="27">
        <f>I12-'[6]Ф-1'!$M$13-'[6]Ф-1'!$O$13</f>
        <v>52190.189999999995</v>
      </c>
      <c r="J31" s="27">
        <f>J12-'[7]М-1'!$M$13-'[7]М-1'!$O$13</f>
        <v>51799.72</v>
      </c>
      <c r="K31" s="27">
        <f>K12-'[7]А-1'!$M$13-'[7]А-1'!$O$13</f>
        <v>52144.22</v>
      </c>
    </row>
    <row r="32" spans="1:11" ht="15" x14ac:dyDescent="0.25">
      <c r="A32" s="38"/>
      <c r="B32" s="17" t="s">
        <v>15</v>
      </c>
      <c r="C32" s="25">
        <f>[1]Свод!$H$36</f>
        <v>3331.8</v>
      </c>
      <c r="D32" s="25">
        <f>[2]Свод!$D$34</f>
        <v>6445.9000000000015</v>
      </c>
      <c r="E32" s="25">
        <f>[3]Свод!$E$35</f>
        <v>7603.0999999999976</v>
      </c>
      <c r="F32" s="25">
        <f>[4]Свод!$D$35</f>
        <v>7684.6</v>
      </c>
      <c r="G32" s="8">
        <f>G13-'[5]Дек-1'!$M$17-'[5]Дек-1'!$O$17</f>
        <v>6647.5</v>
      </c>
      <c r="H32" s="8">
        <f>H13-'[6]Я-1 '!$M$14-'[6]Я-1 '!$O$14</f>
        <v>6908.0000000000018</v>
      </c>
      <c r="I32" s="27">
        <f>I13-'[6]Ф-1'!$M$14-'[6]Ф-1'!$O$14</f>
        <v>6875.2</v>
      </c>
      <c r="J32" s="27">
        <f>J13-'[7]М-1'!$M$14-'[7]М-1'!$O$14</f>
        <v>7011.6999999999989</v>
      </c>
      <c r="K32" s="27">
        <f>K13-'[7]А-1'!$M$14-'[7]А-1'!$O$14</f>
        <v>7029.4999999999991</v>
      </c>
    </row>
    <row r="33" spans="1:11" ht="15" x14ac:dyDescent="0.25">
      <c r="A33" s="38"/>
      <c r="B33" s="15" t="s">
        <v>23</v>
      </c>
      <c r="C33" s="25" t="str">
        <f>[1]Свод!$H$37</f>
        <v>-</v>
      </c>
      <c r="D33" s="25">
        <f>[2]Свод!$D$35</f>
        <v>4134.5600000000022</v>
      </c>
      <c r="E33" s="25">
        <f>[3]Свод!$E$36</f>
        <v>2346.710000000005</v>
      </c>
      <c r="F33" s="25">
        <f>[4]Свод!$D$36</f>
        <v>3455.0799999999967</v>
      </c>
      <c r="G33" s="8">
        <f>G14-'[5]Дек-1'!$M$18-'[5]Дек-1'!$O$18</f>
        <v>4025.4709999999973</v>
      </c>
      <c r="H33" s="8">
        <f>H14-'[6]Я-1 '!$M$15-'[6]Я-1 '!$O$15</f>
        <v>4356.6900000000005</v>
      </c>
      <c r="I33" s="27">
        <f>I14-'[6]Ф-1'!$M$15-'[6]Ф-1'!$O$15</f>
        <v>4454.7600000000011</v>
      </c>
      <c r="J33" s="27">
        <f>J14-'[7]М-1'!$M$15-'[7]М-1'!$O$15</f>
        <v>4702.9000000000015</v>
      </c>
      <c r="K33" s="27">
        <f>K14-'[7]А-1'!$M$15-'[7]А-1'!$O$15</f>
        <v>4912.5300000000016</v>
      </c>
    </row>
    <row r="34" spans="1:11" ht="15" x14ac:dyDescent="0.25">
      <c r="A34" s="38"/>
      <c r="B34" s="17" t="str">
        <f>B15</f>
        <v>ООО УК "МКД-Сервис"</v>
      </c>
      <c r="C34" s="31" t="s">
        <v>37</v>
      </c>
      <c r="D34" s="25" t="str">
        <f>[2]Свод!$D$36</f>
        <v>-</v>
      </c>
      <c r="E34" s="25">
        <f>[3]Свод!$E$37</f>
        <v>372.3599999999999</v>
      </c>
      <c r="F34" s="25">
        <f>[4]Свод!$D$37</f>
        <v>1734.2200000000012</v>
      </c>
      <c r="G34" s="8">
        <f>G15-'[5]Дек-1'!$M$19-'[5]Дек-1'!$O$19</f>
        <v>3182.1444199999978</v>
      </c>
      <c r="H34" s="8">
        <f>H15-'[6]Я-1 '!$M$16-'[6]Я-1 '!$O$16</f>
        <v>3402.3199999999997</v>
      </c>
      <c r="I34" s="27">
        <f>I15-'[6]Ф-1'!$M$16-'[6]Ф-1'!$O$16</f>
        <v>3534.4399999999996</v>
      </c>
      <c r="J34" s="27">
        <f>J15-'[7]М-1'!$M$16-'[7]М-1'!$O$16</f>
        <v>3596.04</v>
      </c>
      <c r="K34" s="27">
        <f>K15-'[7]А-1'!$M$16-'[7]А-1'!$O$16</f>
        <v>3578.5799999999986</v>
      </c>
    </row>
    <row r="35" spans="1:11" ht="15" x14ac:dyDescent="0.25">
      <c r="A35" s="38"/>
      <c r="B35" s="17" t="s">
        <v>18</v>
      </c>
      <c r="C35" s="31" t="s">
        <v>37</v>
      </c>
      <c r="D35" s="31" t="s">
        <v>37</v>
      </c>
      <c r="E35" s="25" t="s">
        <v>37</v>
      </c>
      <c r="F35" s="25">
        <f>[4]Свод!$D$39</f>
        <v>346.5</v>
      </c>
      <c r="G35" s="8">
        <f>G16-'[5]Дек-1'!$M$21-'[5]Дек-1'!$O$21</f>
        <v>1845.7000000000021</v>
      </c>
      <c r="H35" s="8">
        <f>H16-'[6]Я-1 '!$M$17-'[6]Я-1 '!$O$17</f>
        <v>2394.6000000000004</v>
      </c>
      <c r="I35" s="27">
        <f>I16-'[6]Ф-1'!$M$17-'[6]Ф-1'!$O$17</f>
        <v>2682.9999999999991</v>
      </c>
      <c r="J35" s="27">
        <f>J16-'[7]М-1'!$M$17-'[7]М-1'!$O$17</f>
        <v>2953.0999999999995</v>
      </c>
      <c r="K35" s="27">
        <f>K16-'[7]А-1'!$M$17-'[7]А-1'!$O$17</f>
        <v>3089.4</v>
      </c>
    </row>
    <row r="36" spans="1:11" ht="15" x14ac:dyDescent="0.25">
      <c r="A36" s="38"/>
      <c r="B36" s="17" t="s">
        <v>20</v>
      </c>
      <c r="C36" s="31" t="s">
        <v>37</v>
      </c>
      <c r="D36" s="31" t="s">
        <v>37</v>
      </c>
      <c r="E36" s="25">
        <f>[3]Свод!$E$38</f>
        <v>1602.5060000000008</v>
      </c>
      <c r="F36" s="25">
        <f>[4]Свод!$D$38</f>
        <v>5029.8479999999945</v>
      </c>
      <c r="G36" s="8">
        <v>1017.73</v>
      </c>
      <c r="H36" s="8">
        <f t="shared" ref="H36:K40" si="4">G36</f>
        <v>1017.73</v>
      </c>
      <c r="I36" s="27">
        <f t="shared" si="4"/>
        <v>1017.73</v>
      </c>
      <c r="J36" s="27">
        <f t="shared" si="4"/>
        <v>1017.73</v>
      </c>
      <c r="K36" s="27">
        <f t="shared" si="4"/>
        <v>1017.73</v>
      </c>
    </row>
    <row r="37" spans="1:11" ht="15" x14ac:dyDescent="0.25">
      <c r="A37" s="38"/>
      <c r="B37" s="5" t="s">
        <v>25</v>
      </c>
      <c r="C37" s="28">
        <f>[1]Свод!$H$26</f>
        <v>6778.8899999999994</v>
      </c>
      <c r="D37" s="28">
        <f>[2]Свод!$D$25</f>
        <v>6462.91</v>
      </c>
      <c r="E37" s="28">
        <f>[3]Свод!$E$26</f>
        <v>5598.49</v>
      </c>
      <c r="F37" s="28">
        <f>[4]Свод!$D$26</f>
        <v>5464.92</v>
      </c>
      <c r="G37" s="8">
        <v>5464.92</v>
      </c>
      <c r="H37" s="8">
        <f t="shared" si="4"/>
        <v>5464.92</v>
      </c>
      <c r="I37" s="27">
        <f t="shared" si="4"/>
        <v>5464.92</v>
      </c>
      <c r="J37" s="27">
        <f t="shared" si="4"/>
        <v>5464.92</v>
      </c>
      <c r="K37" s="27">
        <f t="shared" si="4"/>
        <v>5464.92</v>
      </c>
    </row>
    <row r="38" spans="1:11" ht="15" x14ac:dyDescent="0.25">
      <c r="A38" s="38"/>
      <c r="B38" s="9" t="s">
        <v>31</v>
      </c>
      <c r="C38" s="30">
        <f>[1]Свод!$H$35</f>
        <v>9648.6500000000015</v>
      </c>
      <c r="D38" s="30">
        <f>[2]Свод!$D$33</f>
        <v>16525.559999999998</v>
      </c>
      <c r="E38" s="30">
        <f>[3]Свод!$E$34</f>
        <v>17129.520999999997</v>
      </c>
      <c r="F38" s="30">
        <f>[4]Свод!$D$34</f>
        <v>17029.099999999999</v>
      </c>
      <c r="G38" s="8">
        <f>G19-'[5]Дек-1'!$M$16-'[5]Дек-1'!$O$16</f>
        <v>17029.099999999999</v>
      </c>
      <c r="H38" s="8">
        <f t="shared" si="4"/>
        <v>17029.099999999999</v>
      </c>
      <c r="I38" s="27">
        <f t="shared" si="4"/>
        <v>17029.099999999999</v>
      </c>
      <c r="J38" s="27">
        <f t="shared" si="4"/>
        <v>17029.099999999999</v>
      </c>
      <c r="K38" s="27">
        <f t="shared" si="4"/>
        <v>17029.099999999999</v>
      </c>
    </row>
    <row r="39" spans="1:11" ht="15" hidden="1" outlineLevel="1" x14ac:dyDescent="0.25">
      <c r="A39" s="38"/>
      <c r="B39" s="5" t="s">
        <v>24</v>
      </c>
      <c r="C39" s="29"/>
      <c r="D39" s="29"/>
      <c r="E39" s="29"/>
      <c r="F39" s="29"/>
      <c r="G39" s="8">
        <v>0</v>
      </c>
      <c r="H39" s="8">
        <f t="shared" si="4"/>
        <v>0</v>
      </c>
      <c r="I39" s="27">
        <f t="shared" si="4"/>
        <v>0</v>
      </c>
      <c r="J39" s="27">
        <f t="shared" si="4"/>
        <v>0</v>
      </c>
      <c r="K39" s="27">
        <f t="shared" si="4"/>
        <v>0</v>
      </c>
    </row>
    <row r="40" spans="1:11" ht="15" collapsed="1" x14ac:dyDescent="0.25">
      <c r="A40" s="38"/>
      <c r="B40" s="5" t="s">
        <v>32</v>
      </c>
      <c r="C40" s="28">
        <f>[1]Свод!$H$43</f>
        <v>4156.6099999999997</v>
      </c>
      <c r="D40" s="28">
        <f>[2]Свод!$D$40</f>
        <v>4156.6099999999997</v>
      </c>
      <c r="E40" s="28">
        <f>[3]Свод!$E$42</f>
        <v>4156.6099999999997</v>
      </c>
      <c r="F40" s="28">
        <f>[4]Свод!$D$42</f>
        <v>4156.6099999999997</v>
      </c>
      <c r="G40" s="8">
        <v>4156.6099999999997</v>
      </c>
      <c r="H40" s="8">
        <f t="shared" si="4"/>
        <v>4156.6099999999997</v>
      </c>
      <c r="I40" s="27">
        <f t="shared" si="4"/>
        <v>4156.6099999999997</v>
      </c>
      <c r="J40" s="27">
        <f t="shared" si="4"/>
        <v>4156.6099999999997</v>
      </c>
      <c r="K40" s="27">
        <f t="shared" si="4"/>
        <v>4156.6099999999997</v>
      </c>
    </row>
    <row r="41" spans="1:11" ht="15" x14ac:dyDescent="0.25">
      <c r="A41" s="38"/>
      <c r="B41" s="5" t="s">
        <v>28</v>
      </c>
      <c r="C41" s="28">
        <f>[1]Свод!$H$30</f>
        <v>24287.839999999997</v>
      </c>
      <c r="D41" s="28">
        <f>[2]Свод!$D$29</f>
        <v>21112.00999999998</v>
      </c>
      <c r="E41" s="28">
        <f>[3]Свод!$E$30</f>
        <v>30846.32999999998</v>
      </c>
      <c r="F41" s="28">
        <f>[4]Свод!$D$30</f>
        <v>30846.329999999998</v>
      </c>
      <c r="G41" s="8">
        <v>30846.33</v>
      </c>
      <c r="H41" s="8">
        <f t="shared" ref="H41:K43" si="5">G41</f>
        <v>30846.33</v>
      </c>
      <c r="I41" s="27">
        <f t="shared" si="5"/>
        <v>30846.33</v>
      </c>
      <c r="J41" s="27">
        <f t="shared" si="5"/>
        <v>30846.33</v>
      </c>
      <c r="K41" s="27">
        <f t="shared" si="5"/>
        <v>30846.33</v>
      </c>
    </row>
    <row r="42" spans="1:11" ht="15" x14ac:dyDescent="0.25">
      <c r="A42" s="38"/>
      <c r="B42" s="5" t="s">
        <v>29</v>
      </c>
      <c r="C42" s="28">
        <f>[1]Свод!$H$41</f>
        <v>38062.04</v>
      </c>
      <c r="D42" s="28">
        <f>[2]Свод!$D$38</f>
        <v>38062.04</v>
      </c>
      <c r="E42" s="28">
        <f>[3]Свод!$E$40</f>
        <v>38062.04</v>
      </c>
      <c r="F42" s="28">
        <f>[4]Свод!$D$40</f>
        <v>38062.04</v>
      </c>
      <c r="G42" s="8">
        <v>38062.04</v>
      </c>
      <c r="H42" s="8">
        <f t="shared" si="5"/>
        <v>38062.04</v>
      </c>
      <c r="I42" s="27">
        <f t="shared" si="5"/>
        <v>38062.04</v>
      </c>
      <c r="J42" s="27">
        <f t="shared" si="5"/>
        <v>38062.04</v>
      </c>
      <c r="K42" s="27">
        <f t="shared" si="5"/>
        <v>38062.04</v>
      </c>
    </row>
    <row r="43" spans="1:11" ht="15" x14ac:dyDescent="0.25">
      <c r="A43" s="38"/>
      <c r="B43" s="9" t="s">
        <v>30</v>
      </c>
      <c r="C43" s="30">
        <f>[1]Свод!$H$34</f>
        <v>15110.74</v>
      </c>
      <c r="D43" s="30">
        <f>[2]Свод!$D$41</f>
        <v>20182.280000000002</v>
      </c>
      <c r="E43" s="30">
        <f>[3]Свод!$E$43</f>
        <v>20182.280000000002</v>
      </c>
      <c r="F43" s="30">
        <f>[4]Свод!$D$43</f>
        <v>20182.28</v>
      </c>
      <c r="G43" s="8">
        <v>20182.28</v>
      </c>
      <c r="H43" s="8">
        <f t="shared" si="5"/>
        <v>20182.28</v>
      </c>
      <c r="I43" s="27">
        <f t="shared" si="5"/>
        <v>20182.28</v>
      </c>
      <c r="J43" s="27">
        <f t="shared" si="5"/>
        <v>20182.28</v>
      </c>
      <c r="K43" s="27">
        <f t="shared" si="5"/>
        <v>20182.28</v>
      </c>
    </row>
    <row r="44" spans="1:11" ht="15" x14ac:dyDescent="0.2">
      <c r="A44" s="10"/>
      <c r="B44" s="11"/>
      <c r="C44" s="11"/>
      <c r="D44" s="11"/>
      <c r="E44" s="11"/>
      <c r="F44" s="11"/>
    </row>
    <row r="45" spans="1:11" ht="35.25" customHeight="1" x14ac:dyDescent="0.2">
      <c r="A45" s="10"/>
      <c r="B45" s="21" t="s">
        <v>48</v>
      </c>
      <c r="C45" s="21"/>
      <c r="D45" s="21"/>
      <c r="E45" s="21"/>
      <c r="F45" s="21"/>
    </row>
    <row r="46" spans="1:11" ht="26.1" customHeight="1" x14ac:dyDescent="0.2">
      <c r="A46" s="10"/>
      <c r="B46" s="22" t="s">
        <v>42</v>
      </c>
      <c r="C46" s="22"/>
      <c r="D46" s="22"/>
      <c r="E46" s="22"/>
      <c r="F46" s="22"/>
    </row>
    <row r="47" spans="1:11" ht="26.1" customHeight="1" x14ac:dyDescent="0.2">
      <c r="A47" s="10"/>
      <c r="B47" s="22" t="s">
        <v>47</v>
      </c>
      <c r="C47" s="22"/>
      <c r="D47" s="22"/>
      <c r="E47" s="22"/>
      <c r="F47" s="22"/>
    </row>
    <row r="48" spans="1:11" ht="26.1" customHeight="1" x14ac:dyDescent="0.2">
      <c r="A48" s="10"/>
      <c r="B48" s="22" t="s">
        <v>43</v>
      </c>
      <c r="C48" s="22"/>
      <c r="D48" s="22"/>
      <c r="E48" s="22"/>
      <c r="F48" s="22"/>
    </row>
    <row r="49" spans="1:6" ht="26.1" customHeight="1" x14ac:dyDescent="0.2">
      <c r="A49" s="10"/>
      <c r="B49" s="22" t="s">
        <v>44</v>
      </c>
      <c r="C49" s="22"/>
      <c r="D49" s="22"/>
      <c r="E49" s="22"/>
      <c r="F49" s="22"/>
    </row>
    <row r="50" spans="1:6" ht="26.1" customHeight="1" x14ac:dyDescent="0.2">
      <c r="A50" s="10"/>
      <c r="B50" s="22" t="s">
        <v>45</v>
      </c>
      <c r="C50" s="22"/>
      <c r="D50" s="22"/>
      <c r="E50" s="22"/>
      <c r="F50" s="22"/>
    </row>
    <row r="51" spans="1:6" ht="25.5" customHeight="1" x14ac:dyDescent="0.2">
      <c r="A51" s="10"/>
      <c r="B51" s="22" t="s">
        <v>41</v>
      </c>
      <c r="C51" s="22"/>
      <c r="D51" s="22"/>
      <c r="E51" s="22"/>
      <c r="F51" s="22"/>
    </row>
    <row r="52" spans="1:6" ht="20.25" customHeight="1" x14ac:dyDescent="0.2">
      <c r="A52"/>
      <c r="B52" s="22"/>
      <c r="C52" s="22"/>
      <c r="D52" s="22"/>
      <c r="E52" s="22"/>
      <c r="F52" s="22"/>
    </row>
    <row r="53" spans="1:6" ht="18" customHeight="1" x14ac:dyDescent="0.2"/>
    <row r="54" spans="1:6" ht="18" customHeight="1" x14ac:dyDescent="0.2">
      <c r="B54" s="20"/>
      <c r="C54" s="20"/>
      <c r="D54" s="20"/>
      <c r="E54" s="20"/>
      <c r="F54" s="20"/>
    </row>
  </sheetData>
  <mergeCells count="3">
    <mergeCell ref="A1:B1"/>
    <mergeCell ref="A6:A24"/>
    <mergeCell ref="A25:A43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Павлова Людмила Ивановна</cp:lastModifiedBy>
  <cp:lastPrinted>2021-07-02T06:25:51Z</cp:lastPrinted>
  <dcterms:created xsi:type="dcterms:W3CDTF">2016-01-21T13:48:40Z</dcterms:created>
  <dcterms:modified xsi:type="dcterms:W3CDTF">2022-05-24T14:24:22Z</dcterms:modified>
</cp:coreProperties>
</file>