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0" activeTab="0"/>
  </bookViews>
  <sheets>
    <sheet name="СВОД" sheetId="1" r:id="rId1"/>
    <sheet name="ООО УК &quot;ПОКиТС&quot;" sheetId="2" r:id="rId2"/>
    <sheet name="ООО &quot;Базис&quot;" sheetId="3" r:id="rId3"/>
    <sheet name="ООО &quot;Ненецкая УК&quot;" sheetId="4" r:id="rId4"/>
    <sheet name="ООО &quot;Успех&quot;" sheetId="5" r:id="rId5"/>
    <sheet name="ООО &quot;Аврора&quot;" sheetId="6" r:id="rId6"/>
    <sheet name="ООО УК &quot;Уютный дом&quot;" sheetId="7" r:id="rId7"/>
    <sheet name="ТСЖ &quot;Дворянское гнездо&quot;" sheetId="8" r:id="rId8"/>
    <sheet name="ООО &quot;Содружество&quot;" sheetId="9" r:id="rId9"/>
    <sheet name="Нарьян-Марское МУ ПОК и ТС" sheetId="10" r:id="rId10"/>
    <sheet name="ООО УК &quot;МКД-Сервис&quot;" sheetId="11" r:id="rId11"/>
    <sheet name="ООО &quot;ЭНБИО&quot;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9" hidden="1">'Нарьян-Марское МУ ПОК и ТС'!$C$5:$D$32</definedName>
    <definedName name="А">#REF!</definedName>
    <definedName name="_xlnm.Print_Area" localSheetId="5">'ООО "Аврора"'!$A$1:$AN$37</definedName>
    <definedName name="_xlnm.Print_Area" localSheetId="11">'ООО "ЭНБИО"'!$A$1:$AQ$44</definedName>
    <definedName name="_xlnm.Print_Area" localSheetId="1">'ООО УК "ПОКиТС"'!$A$1:$AQ$230</definedName>
    <definedName name="_xlnm.Print_Area" localSheetId="0">'СВОД'!$A$1:$M$17</definedName>
    <definedName name="рейтинг_на_01_TDSheet" localSheetId="1" hidden="1">'ООО УК "ПОКиТС"'!#REF!</definedName>
  </definedNames>
  <calcPr fullCalcOnLoad="1"/>
</workbook>
</file>

<file path=xl/sharedStrings.xml><?xml version="1.0" encoding="utf-8"?>
<sst xmlns="http://schemas.openxmlformats.org/spreadsheetml/2006/main" count="1967" uniqueCount="152">
  <si>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</si>
  <si>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</si>
  <si>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</si>
  <si>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</si>
  <si>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</si>
  <si>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</si>
  <si>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</si>
  <si>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</si>
  <si>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</si>
  <si>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</si>
  <si>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</si>
  <si>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</si>
  <si>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</si>
  <si>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</si>
  <si>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</si>
  <si>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</si>
  <si>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</si>
  <si>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</si>
  <si>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</si>
  <si>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</si>
  <si>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</si>
  <si>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</si>
  <si>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</si>
  <si>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</si>
  <si>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</si>
  <si>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</si>
  <si>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</si>
  <si>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</si>
  <si>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</si>
  <si>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</si>
  <si>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</si>
  <si>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</si>
  <si>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</si>
  <si>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</si>
  <si>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</si>
  <si>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</si>
  <si>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</si>
  <si>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</si>
  <si>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</si>
  <si>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</si>
  <si>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</si>
  <si>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</si>
  <si>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</si>
  <si>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</si>
  <si>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</si>
  <si>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</si>
  <si>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</si>
  <si>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</si>
  <si>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</si>
  <si>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</si>
  <si>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</si>
  <si>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</si>
  <si>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</si>
  <si>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</si>
  <si>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</si>
  <si>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</si>
  <si>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</si>
  <si>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</si>
  <si>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</si>
  <si>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</si>
  <si>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</si>
  <si>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</si>
  <si>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</si>
  <si>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</si>
  <si>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</si>
  <si>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>Калмыкова</t>
  </si>
  <si>
    <t>Комсомольская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</si>
  <si>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</si>
  <si>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</si>
  <si>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</si>
  <si>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</si>
  <si>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</si>
  <si>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</si>
  <si>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</si>
  <si>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</si>
  <si>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>Юбилейная</t>
  </si>
  <si>
    <t>Южная</t>
  </si>
  <si>
    <t>Явтысого</t>
  </si>
  <si>
    <t>Нарьян-Марский МУ ПОК и ТС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</si>
  <si>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</si>
  <si>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</si>
  <si>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</si>
  <si>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</si>
  <si>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</si>
  <si>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</si>
  <si>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</si>
  <si>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</si>
  <si>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</si>
  <si>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</si>
  <si>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</si>
  <si>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</si>
  <si>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</si>
  <si>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</si>
  <si>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</si>
  <si>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</si>
  <si>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</si>
  <si>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</si>
  <si>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</si>
  <si>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</si>
  <si>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</si>
  <si>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</si>
  <si>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</si>
  <si>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</si>
  <si>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</si>
  <si>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</si>
  <si>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</si>
  <si>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</si>
  <si>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</si>
  <si>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</si>
  <si>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</si>
  <si>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</si>
  <si>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 xml:space="preserve">Ольховый </t>
  </si>
  <si>
    <t>им. В.И.Ленина</t>
  </si>
  <si>
    <t xml:space="preserve">Авиаторов </t>
  </si>
  <si>
    <t xml:space="preserve">Торговый </t>
  </si>
  <si>
    <t xml:space="preserve">  </t>
  </si>
  <si>
    <t xml:space="preserve">60-лет Октября </t>
  </si>
  <si>
    <t xml:space="preserve">Красная </t>
  </si>
  <si>
    <t>Рейтинг задолженности населения, проживающего в многоквартирных домах, за жилищно-коммунальные услуги</t>
  </si>
  <si>
    <t>им.Тыко-Вылко</t>
  </si>
  <si>
    <t>Задолженность населения за ЖКУ по состоянию на 01.01.2021</t>
  </si>
  <si>
    <t>Задолженность населения за ЖКУ по состоянию на 01.02.2021</t>
  </si>
  <si>
    <t>Задолженность населения за ЖКУ по состоянию на 01.03.2021</t>
  </si>
  <si>
    <t>Задолженность населения за ЖКУ по состоянию на 01.04.2021</t>
  </si>
  <si>
    <t>Задолженность населения за ЖКУ по состоянию на 01.05.2021</t>
  </si>
  <si>
    <t>Задолженность населения за ЖКУ по состоянию на 01.06.2021</t>
  </si>
  <si>
    <t>Задолженность населения за ЖКУ по состоянию на 01.07.2021</t>
  </si>
  <si>
    <t>Задолженность населения за ЖКУ по состоянию на 01.08.2021</t>
  </si>
  <si>
    <t>Задолженность населения за ЖКУ по состоянию на 01.09.2021</t>
  </si>
  <si>
    <t>Задолженность населения за ЖКУ по состоянию на 01.10.2021</t>
  </si>
  <si>
    <t>Задолженность населения за ЖКУ по состоянию на 01.11.2021</t>
  </si>
  <si>
    <t>Задолженность населения за ЖКУ по состоянию на 01.12.2021</t>
  </si>
  <si>
    <t>Заполярный пер</t>
  </si>
  <si>
    <t>ООО "ЭНБИО"</t>
  </si>
  <si>
    <t>пер.Ольховый</t>
  </si>
  <si>
    <t>им.А.Ф.Титова</t>
  </si>
  <si>
    <t>им.И.К.Швецова</t>
  </si>
  <si>
    <t>им.60 лет Октября</t>
  </si>
  <si>
    <t>Лесной</t>
  </si>
  <si>
    <t>Красная</t>
  </si>
  <si>
    <t>* - данные указаны по состоянию на 01.01.2021 г.</t>
  </si>
  <si>
    <t>обслуживание завершено</t>
  </si>
  <si>
    <t>Задолженность населения за ЖКУ по состоянию на 01.02.2021 *</t>
  </si>
  <si>
    <t>* - данные указаны по состоянию на 01.04.2021 г.</t>
  </si>
  <si>
    <r>
      <t>ООО "Успех"</t>
    </r>
    <r>
      <rPr>
        <b/>
        <sz val="10"/>
        <rFont val="Arial"/>
        <family val="2"/>
      </rPr>
      <t xml:space="preserve"> *</t>
    </r>
  </si>
  <si>
    <t xml:space="preserve">   </t>
  </si>
  <si>
    <t xml:space="preserve">ООО "ЭНБИО" </t>
  </si>
  <si>
    <t xml:space="preserve">Задолженность населения за ЖКУ по состоянию на 01.11.2021 * </t>
  </si>
  <si>
    <t xml:space="preserve">ООО "Содружество" </t>
  </si>
  <si>
    <t>Рейтинг задолженности населения, проживающего в многоквартирных домах, за жилищно-коммунальные услуги по состоянию на 01.12.2021, в разрезе действующих управляющих организаций (тыс. руб.)</t>
  </si>
  <si>
    <t>Ольховый пер.</t>
  </si>
  <si>
    <t xml:space="preserve">Задолженность населения за ЖКУ по состоянию на 01.12.2021 *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</si>
</sst>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\ _р_._-;\-* #,##0.00\ _р_._-;_-* &quot;-&quot;??\ _р_._-;_-@_-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0.000"/>
    <numFmt numFmtId="183" formatCode="[$-FC19]d\ mmmm\ yyyy\ &quot;г.&quot;"/>
    <numFmt numFmtId="184" formatCode="0000"/>
    <numFmt numFmtId="185" formatCode="0000.0"/>
    <numFmt numFmtId="186" formatCode="#,##0.00\ _₽"/>
    <numFmt numFmtId="187" formatCode="#,##0.0\ _₽"/>
    <numFmt numFmtId="188" formatCode="#,##0\ _₽"/>
    <numFmt numFmtId="189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mbria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9"/>
      <color theme="1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5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22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24" borderId="0" applyNumberFormat="0" applyBorder="0" applyAlignment="0" applyProtection="0"/>
    <xf numFmtId="0" fontId="34" fillId="25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22" borderId="0" applyNumberFormat="0" applyBorder="0" applyAlignment="0" applyProtection="0"/>
    <xf numFmtId="0" fontId="34" fillId="33" borderId="0" applyNumberFormat="0" applyBorder="0" applyAlignment="0" applyProtection="0"/>
    <xf numFmtId="0" fontId="5" fillId="24" borderId="0" applyNumberFormat="0" applyBorder="0" applyAlignment="0" applyProtection="0"/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1" applyNumberFormat="0" applyAlignment="0" applyProtection="0"/>
    <xf numFmtId="0" fontId="6" fillId="9" borderId="2" applyNumberFormat="0" applyAlignment="0" applyProtection="0"/>
    <xf numFmtId="0" fontId="36" fillId="37" borderId="3" applyNumberFormat="0" applyAlignment="0" applyProtection="0"/>
    <xf numFmtId="0" fontId="7" fillId="38" borderId="4" applyNumberFormat="0" applyAlignment="0" applyProtection="0"/>
    <xf numFmtId="0" fontId="37" fillId="37" borderId="1" applyNumberFormat="0" applyAlignment="0" applyProtection="0"/>
    <xf numFmtId="0" fontId="8" fillId="3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" fillId="0" borderId="12" applyNumberFormat="0" applyFill="0" applyAlignment="0" applyProtection="0"/>
    <xf numFmtId="0" fontId="42" fillId="39" borderId="13" applyNumberFormat="0" applyAlignment="0" applyProtection="0"/>
    <xf numFmtId="0" fontId="12" fillId="40" borderId="14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14" fillId="4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5" fillId="43" borderId="0" applyNumberFormat="0" applyBorder="0" applyAlignment="0" applyProtection="0"/>
    <xf numFmtId="0" fontId="1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9" fillId="46" borderId="0" applyNumberFormat="0" applyBorder="0" applyAlignment="0" applyProtection="0"/>
    <xf numFmtId="0" fontId="19" fillId="4" borderId="0" applyNumberFormat="0" applyBorder="0" applyAlignment="0" applyProtection="0"/>
  </cellStyleXfs>
  <cellXfs count="471">
    <xf numFmtId="0" fontId="0" fillId="0" borderId="0" xfId="0" applyFont="1" applyAlignment="1">
      <alignment/>
    </xf>
    <xf numFmtId="0" fontId="20" fillId="47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20" xfId="93" applyFont="1" applyFill="1" applyBorder="1" applyAlignment="1" applyProtection="1">
      <alignment horizontal="left" vertical="center" wrapText="1"/>
      <protection hidden="1"/>
    </xf>
    <xf numFmtId="0" fontId="21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173" fontId="0" fillId="0" borderId="19" xfId="0" applyNumberForma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9" xfId="0" applyNumberFormat="1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20" xfId="9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42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0" fontId="20" fillId="0" borderId="0" xfId="93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4" fontId="21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0" fontId="48" fillId="0" borderId="0" xfId="0" applyFont="1" applyFill="1" applyAlignment="1">
      <alignment/>
    </xf>
    <xf numFmtId="4" fontId="20" fillId="0" borderId="19" xfId="9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20" fillId="0" borderId="21" xfId="97" applyNumberFormat="1" applyFont="1" applyFill="1" applyBorder="1" applyAlignment="1">
      <alignment horizontal="center" vertical="center" wrapText="1"/>
      <protection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4" fontId="20" fillId="47" borderId="19" xfId="0" applyNumberFormat="1" applyFont="1" applyFill="1" applyBorder="1" applyAlignment="1">
      <alignment horizontal="center"/>
    </xf>
    <xf numFmtId="4" fontId="20" fillId="0" borderId="20" xfId="95" applyNumberFormat="1" applyFont="1" applyBorder="1" applyAlignment="1">
      <alignment horizontal="center" wrapText="1"/>
      <protection/>
    </xf>
    <xf numFmtId="0" fontId="20" fillId="0" borderId="20" xfId="95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0" fontId="0" fillId="47" borderId="19" xfId="0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2" fillId="0" borderId="19" xfId="0" applyFont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0" fontId="2" fillId="47" borderId="19" xfId="0" applyFont="1" applyFill="1" applyBorder="1" applyAlignment="1">
      <alignment horizontal="center"/>
    </xf>
    <xf numFmtId="3" fontId="2" fillId="47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2" fillId="0" borderId="0" xfId="0" applyFont="1" applyAlignment="1">
      <alignment/>
    </xf>
    <xf numFmtId="2" fontId="2" fillId="47" borderId="19" xfId="0" applyNumberFormat="1" applyFont="1" applyFill="1" applyBorder="1" applyAlignment="1">
      <alignment horizontal="center" vertical="center"/>
    </xf>
    <xf numFmtId="4" fontId="0" fillId="47" borderId="0" xfId="0" applyNumberFormat="1" applyFont="1" applyFill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0" fillId="40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20" fillId="0" borderId="0" xfId="94" applyNumberFormat="1" applyFont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20" fillId="0" borderId="19" xfId="93" applyFont="1" applyFill="1" applyBorder="1" applyAlignment="1" applyProtection="1">
      <alignment horizontal="left" vertical="center" wrapText="1"/>
      <protection hidden="1"/>
    </xf>
    <xf numFmtId="0" fontId="20" fillId="0" borderId="19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/>
    </xf>
    <xf numFmtId="0" fontId="20" fillId="0" borderId="20" xfId="0" applyFont="1" applyFill="1" applyBorder="1" applyAlignment="1" applyProtection="1">
      <alignment horizontal="left" vertical="center"/>
      <protection hidden="1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20" fillId="0" borderId="20" xfId="95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2" xfId="0" applyFont="1" applyBorder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4" fontId="20" fillId="0" borderId="19" xfId="0" applyNumberFormat="1" applyFont="1" applyFill="1" applyBorder="1" applyAlignment="1">
      <alignment horizontal="center"/>
    </xf>
    <xf numFmtId="4" fontId="0" fillId="48" borderId="2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4" fontId="20" fillId="48" borderId="19" xfId="0" applyNumberFormat="1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48" borderId="19" xfId="0" applyNumberFormat="1" applyFill="1" applyBorder="1" applyAlignment="1">
      <alignment horizontal="center"/>
    </xf>
    <xf numFmtId="4" fontId="27" fillId="0" borderId="19" xfId="0" applyNumberFormat="1" applyFont="1" applyBorder="1" applyAlignment="1">
      <alignment horizontal="center" vertical="center"/>
    </xf>
    <xf numFmtId="4" fontId="50" fillId="0" borderId="19" xfId="0" applyNumberFormat="1" applyFont="1" applyBorder="1" applyAlignment="1">
      <alignment horizontal="center" vertical="center" wrapText="1"/>
    </xf>
    <xf numFmtId="4" fontId="1" fillId="48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0" fontId="0" fillId="48" borderId="19" xfId="0" applyFont="1" applyFill="1" applyBorder="1" applyAlignment="1">
      <alignment/>
    </xf>
    <xf numFmtId="0" fontId="0" fillId="48" borderId="19" xfId="0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0" fillId="48" borderId="19" xfId="93" applyFont="1" applyFill="1" applyBorder="1" applyAlignment="1" applyProtection="1">
      <alignment horizontal="center" vertical="center" wrapText="1"/>
      <protection hidden="1"/>
    </xf>
    <xf numFmtId="0" fontId="20" fillId="48" borderId="19" xfId="93" applyFont="1" applyFill="1" applyBorder="1" applyAlignment="1" applyProtection="1">
      <alignment horizontal="left" vertical="center" wrapText="1"/>
      <protection hidden="1"/>
    </xf>
    <xf numFmtId="0" fontId="1" fillId="48" borderId="19" xfId="0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/>
    </xf>
    <xf numFmtId="3" fontId="2" fillId="48" borderId="19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4" fontId="50" fillId="0" borderId="2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20" fillId="0" borderId="23" xfId="93" applyFont="1" applyFill="1" applyBorder="1" applyAlignment="1" applyProtection="1">
      <alignment horizontal="left" vertical="center" wrapText="1"/>
      <protection hidden="1"/>
    </xf>
    <xf numFmtId="4" fontId="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0" fillId="47" borderId="19" xfId="0" applyFont="1" applyFill="1" applyBorder="1" applyAlignment="1">
      <alignment horizontal="left" vertical="center"/>
    </xf>
    <xf numFmtId="14" fontId="20" fillId="0" borderId="0" xfId="0" applyNumberFormat="1" applyFont="1" applyFill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20" fillId="0" borderId="19" xfId="93" applyNumberFormat="1" applyFont="1" applyFill="1" applyBorder="1" applyAlignment="1" applyProtection="1">
      <alignment horizontal="center" vertical="center" wrapText="1"/>
      <protection hidden="1"/>
    </xf>
    <xf numFmtId="2" fontId="20" fillId="0" borderId="20" xfId="95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" fontId="21" fillId="0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89" fontId="20" fillId="0" borderId="20" xfId="95" applyNumberFormat="1" applyFont="1" applyBorder="1" applyAlignment="1">
      <alignment horizontal="center" vertical="center" wrapText="1"/>
      <protection/>
    </xf>
    <xf numFmtId="4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20" fillId="49" borderId="19" xfId="0" applyNumberFormat="1" applyFont="1" applyFill="1" applyBorder="1" applyAlignment="1">
      <alignment horizontal="center" vertical="center"/>
    </xf>
    <xf numFmtId="4" fontId="21" fillId="49" borderId="19" xfId="0" applyNumberFormat="1" applyFont="1" applyFill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5" fontId="20" fillId="48" borderId="19" xfId="0" applyNumberFormat="1" applyFont="1" applyFill="1" applyBorder="1" applyAlignment="1">
      <alignment horizontal="center" vertical="center"/>
    </xf>
    <xf numFmtId="4" fontId="20" fillId="47" borderId="19" xfId="0" applyNumberFormat="1" applyFont="1" applyFill="1" applyBorder="1" applyAlignment="1">
      <alignment horizontal="center" vertical="center"/>
    </xf>
    <xf numFmtId="0" fontId="0" fillId="48" borderId="19" xfId="0" applyFill="1" applyBorder="1" applyAlignment="1">
      <alignment/>
    </xf>
    <xf numFmtId="4" fontId="25" fillId="0" borderId="20" xfId="95" applyNumberFormat="1" applyFont="1" applyBorder="1" applyAlignment="1">
      <alignment horizontal="center" vertical="center" wrapText="1"/>
      <protection/>
    </xf>
    <xf numFmtId="4" fontId="25" fillId="0" borderId="19" xfId="95" applyNumberFormat="1" applyFont="1" applyBorder="1" applyAlignment="1">
      <alignment horizontal="center" vertical="center" wrapText="1"/>
      <protection/>
    </xf>
    <xf numFmtId="4" fontId="51" fillId="0" borderId="19" xfId="0" applyNumberFormat="1" applyFont="1" applyBorder="1" applyAlignment="1">
      <alignment horizontal="center" vertical="center" wrapText="1"/>
    </xf>
    <xf numFmtId="174" fontId="26" fillId="0" borderId="19" xfId="0" applyNumberFormat="1" applyFont="1" applyBorder="1" applyAlignment="1">
      <alignment/>
    </xf>
    <xf numFmtId="174" fontId="26" fillId="49" borderId="19" xfId="0" applyNumberFormat="1" applyFont="1" applyFill="1" applyBorder="1" applyAlignment="1">
      <alignment/>
    </xf>
    <xf numFmtId="174" fontId="26" fillId="48" borderId="19" xfId="0" applyNumberFormat="1" applyFont="1" applyFill="1" applyBorder="1" applyAlignment="1">
      <alignment/>
    </xf>
    <xf numFmtId="0" fontId="52" fillId="0" borderId="19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173" fontId="20" fillId="0" borderId="19" xfId="0" applyNumberFormat="1" applyFont="1" applyFill="1" applyBorder="1" applyAlignment="1">
      <alignment horizontal="center"/>
    </xf>
    <xf numFmtId="173" fontId="20" fillId="0" borderId="19" xfId="0" applyNumberFormat="1" applyFont="1" applyBorder="1" applyAlignment="1">
      <alignment horizontal="center"/>
    </xf>
    <xf numFmtId="173" fontId="20" fillId="0" borderId="19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173" fontId="20" fillId="0" borderId="19" xfId="0" applyNumberFormat="1" applyFont="1" applyFill="1" applyBorder="1" applyAlignment="1">
      <alignment horizontal="center" vertical="center"/>
    </xf>
    <xf numFmtId="0" fontId="20" fillId="48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173" fontId="20" fillId="0" borderId="19" xfId="0" applyNumberFormat="1" applyFont="1" applyBorder="1" applyAlignment="1">
      <alignment horizontal="center" wrapText="1"/>
    </xf>
    <xf numFmtId="173" fontId="20" fillId="0" borderId="19" xfId="0" applyNumberFormat="1" applyFont="1" applyBorder="1" applyAlignment="1">
      <alignment horizontal="center" vertical="center" wrapText="1"/>
    </xf>
    <xf numFmtId="0" fontId="20" fillId="0" borderId="19" xfId="95" applyFont="1" applyBorder="1" applyAlignment="1">
      <alignment horizontal="center" vertical="center" wrapText="1"/>
      <protection/>
    </xf>
    <xf numFmtId="4" fontId="0" fillId="0" borderId="19" xfId="0" applyNumberFormat="1" applyBorder="1" applyAlignment="1">
      <alignment/>
    </xf>
    <xf numFmtId="4" fontId="4" fillId="0" borderId="19" xfId="0" applyNumberFormat="1" applyFont="1" applyBorder="1" applyAlignment="1">
      <alignment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4" fontId="52" fillId="0" borderId="19" xfId="0" applyNumberFormat="1" applyFont="1" applyBorder="1" applyAlignment="1">
      <alignment/>
    </xf>
    <xf numFmtId="2" fontId="52" fillId="0" borderId="19" xfId="0" applyNumberFormat="1" applyFont="1" applyBorder="1" applyAlignment="1">
      <alignment/>
    </xf>
    <xf numFmtId="1" fontId="20" fillId="0" borderId="19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1" fontId="20" fillId="48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4" fontId="20" fillId="0" borderId="22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/>
    </xf>
    <xf numFmtId="4" fontId="21" fillId="47" borderId="19" xfId="0" applyNumberFormat="1" applyFont="1" applyFill="1" applyBorder="1" applyAlignment="1">
      <alignment horizontal="center"/>
    </xf>
    <xf numFmtId="0" fontId="20" fillId="48" borderId="19" xfId="0" applyFont="1" applyFill="1" applyBorder="1" applyAlignment="1">
      <alignment/>
    </xf>
    <xf numFmtId="3" fontId="21" fillId="0" borderId="19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/>
    </xf>
    <xf numFmtId="4" fontId="20" fillId="47" borderId="1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4" fontId="20" fillId="0" borderId="21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0" fontId="20" fillId="48" borderId="19" xfId="0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 wrapText="1"/>
    </xf>
    <xf numFmtId="1" fontId="20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40" borderId="0" xfId="0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4" fontId="20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0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48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48" borderId="19" xfId="0" applyFont="1" applyFill="1" applyBorder="1" applyAlignment="1">
      <alignment horizontal="center" vertical="center"/>
    </xf>
    <xf numFmtId="0" fontId="20" fillId="48" borderId="0" xfId="0" applyFont="1" applyFill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20" fillId="0" borderId="19" xfId="95" applyNumberFormat="1" applyFont="1" applyBorder="1" applyAlignment="1">
      <alignment horizontal="center" vertical="center" wrapText="1"/>
      <protection/>
    </xf>
    <xf numFmtId="4" fontId="20" fillId="0" borderId="21" xfId="0" applyNumberFormat="1" applyFont="1" applyFill="1" applyBorder="1" applyAlignment="1">
      <alignment horizontal="center" vertical="center"/>
    </xf>
    <xf numFmtId="0" fontId="0" fillId="48" borderId="19" xfId="0" applyFill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19" xfId="0" applyNumberFormat="1" applyFill="1" applyBorder="1" applyAlignment="1">
      <alignment horizontal="center"/>
    </xf>
    <xf numFmtId="173" fontId="0" fillId="0" borderId="19" xfId="0" applyNumberFormat="1" applyFont="1" applyBorder="1" applyAlignment="1">
      <alignment horizontal="center" vertical="center"/>
    </xf>
    <xf numFmtId="173" fontId="0" fillId="0" borderId="21" xfId="0" applyNumberFormat="1" applyFont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20" fillId="48" borderId="19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5" fontId="0" fillId="48" borderId="19" xfId="0" applyNumberForma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/>
    </xf>
    <xf numFmtId="4" fontId="20" fillId="48" borderId="22" xfId="0" applyNumberFormat="1" applyFont="1" applyFill="1" applyBorder="1" applyAlignment="1">
      <alignment horizontal="center"/>
    </xf>
    <xf numFmtId="4" fontId="20" fillId="47" borderId="22" xfId="0" applyNumberFormat="1" applyFont="1" applyFill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0" fontId="20" fillId="0" borderId="20" xfId="95" applyFont="1" applyFill="1" applyBorder="1" applyAlignment="1">
      <alignment horizontal="center" vertical="center" wrapText="1"/>
      <protection/>
    </xf>
    <xf numFmtId="2" fontId="20" fillId="0" borderId="20" xfId="95" applyNumberFormat="1" applyFont="1" applyFill="1" applyBorder="1" applyAlignment="1">
      <alignment horizontal="center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9" xfId="95" applyFill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1" fillId="0" borderId="0" xfId="0" applyNumberFormat="1" applyFont="1" applyAlignment="1">
      <alignment/>
    </xf>
    <xf numFmtId="2" fontId="0" fillId="0" borderId="19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20" fillId="49" borderId="19" xfId="0" applyNumberFormat="1" applyFont="1" applyFill="1" applyBorder="1" applyAlignment="1">
      <alignment horizontal="center" vertical="center"/>
    </xf>
    <xf numFmtId="0" fontId="4" fillId="0" borderId="19" xfId="93" applyFont="1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Fill="1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4" fontId="20" fillId="0" borderId="21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Fill="1" applyBorder="1" applyAlignment="1">
      <alignment horizontal="center" vertical="center" wrapText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20" fillId="0" borderId="21" xfId="93" applyFont="1" applyFill="1" applyBorder="1" applyAlignment="1" applyProtection="1">
      <alignment horizontal="center" vertical="center" wrapText="1"/>
      <protection hidden="1"/>
    </xf>
    <xf numFmtId="0" fontId="20" fillId="0" borderId="26" xfId="93" applyFont="1" applyFill="1" applyBorder="1" applyAlignment="1" applyProtection="1">
      <alignment horizontal="center" vertical="center" wrapText="1"/>
      <protection hidden="1"/>
    </xf>
    <xf numFmtId="0" fontId="20" fillId="0" borderId="24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wrapText="1"/>
    </xf>
    <xf numFmtId="4" fontId="20" fillId="0" borderId="21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1" fillId="40" borderId="27" xfId="0" applyFont="1" applyFill="1" applyBorder="1" applyAlignment="1">
      <alignment horizontal="left" vertical="center"/>
    </xf>
    <xf numFmtId="0" fontId="21" fillId="40" borderId="28" xfId="0" applyFont="1" applyFill="1" applyBorder="1" applyAlignment="1">
      <alignment horizontal="left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4" fontId="20" fillId="47" borderId="21" xfId="0" applyNumberFormat="1" applyFont="1" applyFill="1" applyBorder="1" applyAlignment="1">
      <alignment horizontal="center" vertical="center"/>
    </xf>
    <xf numFmtId="4" fontId="20" fillId="47" borderId="24" xfId="0" applyNumberFormat="1" applyFont="1" applyFill="1" applyBorder="1" applyAlignment="1">
      <alignment horizontal="center" vertical="center"/>
    </xf>
    <xf numFmtId="4" fontId="20" fillId="48" borderId="21" xfId="0" applyNumberFormat="1" applyFont="1" applyFill="1" applyBorder="1" applyAlignment="1">
      <alignment horizontal="center" vertical="center"/>
    </xf>
    <xf numFmtId="4" fontId="20" fillId="48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1" fillId="40" borderId="27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center" vertical="center"/>
    </xf>
    <xf numFmtId="0" fontId="20" fillId="47" borderId="20" xfId="93" applyFont="1" applyFill="1" applyBorder="1" applyAlignment="1" applyProtection="1">
      <alignment horizontal="center" vertical="center" wrapText="1"/>
      <protection hidden="1"/>
    </xf>
    <xf numFmtId="0" fontId="20" fillId="47" borderId="23" xfId="93" applyFont="1" applyFill="1" applyBorder="1" applyAlignment="1" applyProtection="1">
      <alignment horizontal="center" vertical="center" wrapText="1"/>
      <protection hidden="1"/>
    </xf>
    <xf numFmtId="0" fontId="20" fillId="47" borderId="22" xfId="93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0" fillId="0" borderId="22" xfId="93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0" fillId="0" borderId="19" xfId="93" applyFont="1" applyFill="1" applyBorder="1" applyAlignment="1" applyProtection="1">
      <alignment horizontal="center" vertical="center" wrapText="1"/>
      <protection hidden="1"/>
    </xf>
    <xf numFmtId="0" fontId="20" fillId="0" borderId="20" xfId="93" applyFont="1" applyFill="1" applyBorder="1" applyAlignment="1" applyProtection="1">
      <alignment horizontal="center" vertical="center" wrapText="1"/>
      <protection hidden="1"/>
    </xf>
    <xf numFmtId="0" fontId="20" fillId="0" borderId="23" xfId="93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" fontId="54" fillId="0" borderId="21" xfId="0" applyNumberFormat="1" applyFont="1" applyBorder="1" applyAlignment="1">
      <alignment horizontal="center"/>
    </xf>
    <xf numFmtId="4" fontId="54" fillId="0" borderId="24" xfId="0" applyNumberFormat="1" applyFont="1" applyBorder="1" applyAlignment="1">
      <alignment horizontal="center"/>
    </xf>
    <xf numFmtId="4" fontId="27" fillId="48" borderId="21" xfId="0" applyNumberFormat="1" applyFont="1" applyFill="1" applyBorder="1" applyAlignment="1">
      <alignment horizontal="center" vertical="center"/>
    </xf>
    <xf numFmtId="4" fontId="27" fillId="48" borderId="24" xfId="0" applyNumberFormat="1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2" xfId="88"/>
    <cellStyle name="Обычный 2 2" xfId="89"/>
    <cellStyle name="Обычный 2 3" xfId="90"/>
    <cellStyle name="Обычный 2_СВОД на 01.07.14" xfId="91"/>
    <cellStyle name="Обычный 3" xfId="92"/>
    <cellStyle name="Обычный 4" xfId="93"/>
    <cellStyle name="Обычный 5" xfId="94"/>
    <cellStyle name="Обычный 5 2" xfId="95"/>
    <cellStyle name="Обычный 5 3" xfId="96"/>
    <cellStyle name="Обычный 5 3 2" xfId="97"/>
    <cellStyle name="Обычный 5 4" xfId="98"/>
    <cellStyle name="Обычный 5 4 2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Процентный 2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44;&#1074;&#1086;&#1088;&#1103;&#1085;&#1089;&#1082;&#1086;&#1077;%20&#1075;&#1085;&#1077;&#1079;&#1076;&#1086;\&#1076;&#1083;&#1103;%20&#1059;&#1054;%20&#1080;%20&#1058;&#1057;&#1046;%20&#1085;&#1072;%201%20&#1072;&#1074;&#1075;&#1091;&#1089;&#1090;&#1072;%202021)%20%20%2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57;&#1086;&#1076;&#1088;&#1091;&#1078;&#1077;&#1089;&#1090;&#1074;&#1086;\&#1056;&#1077;&#1081;&#1090;&#1080;&#1085;&#1075;%20&#1079;&#1072;&#1076;&#1086;&#1083;&#1078;&#1077;&#1085;%20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52;&#1050;&#1044;%20&#1057;&#1077;&#1088;&#1074;&#1080;&#1089;\&#1052;&#1050;&#1044;%20&#1056;&#1077;&#1081;&#1090;&#1080;&#1085;&#1075;%2007-2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69;&#1085;&#1073;&#1080;&#1086;\&#1056;&#1077;&#1081;&#1090;&#1080;&#1085;&#1075;%20&#1079;&#1072;&#1076;&#1086;&#1083;&#1078;&#1077;&#1085;&#1085;&#1086;&#1089;&#1090;&#1080;%20&#1052;&#1050;&#1044;%20&#1079;&#1072;%20&#1046;&#1050;&#1059;%20(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59;&#1050;%20&#1055;&#1054;&#1050;%20&#1080;%20&#1058;&#1057;\&#1088;&#1077;&#1081;&#1090;&#1080;&#1085;&#1075;%20&#1085;&#1072;%2001.08.2021%20&#1086;&#1090;&#1087;&#1088;&#1072;&#1074;&#1080;&#1090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41;&#1072;&#1079;&#1080;&#1089;\&#1056;&#1077;&#1081;&#1090;&#1080;&#1085;&#1075;%20&#1079;&#1072;&#1076;&#1086;&#1083;&#1078;&#1077;&#1085;&#1085;&#1086;&#1089;&#1090;&#1080;%20&#1052;&#1050;&#1044;%20&#1079;&#1072;%20&#1046;&#1050;&#1059;%20&#1054;&#1054;&#1054;%20&#1041;&#1072;&#1079;&#1080;&#108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53;&#1077;&#1085;&#1077;&#1094;&#1082;&#1072;&#1103;%20&#1059;&#1050;\&#1056;&#1077;&#1081;&#1090;&#1080;&#1085;&#1075;%20&#1079;&#1072;&#1076;&#1086;&#1083;&#1078;&#1077;&#1085;&#1085;&#1086;&#1089;&#1090;&#1080;%20&#1052;&#1050;&#1044;%20&#1079;&#1072;%20&#1046;&#1050;&#1059;%20&#1054;&#1054;&#1054;%20&#1053;&#1059;&#105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40;&#1074;&#1088;&#1086;&#1088;&#1072;\&#1056;&#1077;&#1081;&#1090;&#1080;&#1085;&#1075;%20&#1079;&#1072;&#1076;&#1086;&#1083;&#1078;&#1077;&#1085;&#1085;&#1086;&#1089;&#1090;&#1080;%20&#1052;&#1050;&#1044;%20&#1079;&#1072;%20&#1046;&#1050;&#1059;%20&#1085;&#1072;%2001%20&#1072;&#1074;&#1075;&#1091;&#1089;&#1090;&#1072;%2020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.mo\Ekonomika\&#1058;&#1072;&#1088;&#1072;&#1083;&#1080;&#1085;&#1072;\#&#1054;&#1058;&#1063;&#1045;&#1058;&#1067;\&#1076;&#1083;&#1103;%20&#1050;&#1080;&#1088;&#1080;&#1085;&#1086;&#1081;\&#1054;&#1090;&#1095;&#1077;&#1090;%20&#1082;%2015%20&#1095;&#1080;&#1089;&#1083;&#1091;\2021\&#1085;&#1072;%2001.08.2021\&#1059;&#1102;&#1090;&#1085;&#1099;&#1081;%20&#1076;&#1086;&#1084;\&#1056;&#1077;&#1081;&#1090;&#1080;&#1085;&#1075;%20&#1079;&#1072;&#1076;&#1086;&#1083;&#1078;&#1077;&#1085;&#1085;&#1086;&#1089;&#1090;&#1080;%20&#1052;&#1050;&#1044;%20&#1079;&#1072;%20&#1046;&#1050;&#10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2"/>
    </sheetNames>
    <sheetDataSet>
      <sheetData sheetId="0">
        <row r="9">
          <cell r="Y9">
            <v>297.4</v>
          </cell>
          <cell r="Z9">
            <v>176.6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2.2021"/>
      <sheetName val="на 01.03.2021"/>
      <sheetName val="на 01.04.2021"/>
      <sheetName val="на 01.05.2021"/>
      <sheetName val="01.06.2021"/>
      <sheetName val="01.07.2021"/>
    </sheetNames>
    <sheetDataSet>
      <sheetData sheetId="5">
        <row r="4">
          <cell r="C4">
            <v>65.12</v>
          </cell>
          <cell r="D4">
            <v>44.14</v>
          </cell>
        </row>
        <row r="5">
          <cell r="C5">
            <v>54.79</v>
          </cell>
          <cell r="D5">
            <v>10.93</v>
          </cell>
        </row>
        <row r="6">
          <cell r="C6">
            <v>41.88</v>
          </cell>
        </row>
        <row r="7">
          <cell r="C7">
            <v>41.22</v>
          </cell>
          <cell r="D7">
            <v>12.55</v>
          </cell>
        </row>
        <row r="8">
          <cell r="C8">
            <v>54.8</v>
          </cell>
          <cell r="D8">
            <v>2.14</v>
          </cell>
        </row>
        <row r="9">
          <cell r="C9">
            <v>71.45</v>
          </cell>
          <cell r="D9">
            <v>0.99</v>
          </cell>
        </row>
        <row r="10">
          <cell r="C10">
            <v>46.91</v>
          </cell>
        </row>
        <row r="11">
          <cell r="C11">
            <v>59.44</v>
          </cell>
        </row>
        <row r="12">
          <cell r="C12">
            <v>68.12</v>
          </cell>
        </row>
        <row r="13">
          <cell r="C13">
            <v>4.69</v>
          </cell>
        </row>
        <row r="14">
          <cell r="C14">
            <v>78.92</v>
          </cell>
        </row>
        <row r="15">
          <cell r="C15">
            <v>56.12</v>
          </cell>
          <cell r="D15">
            <v>1.56</v>
          </cell>
        </row>
        <row r="16">
          <cell r="C16">
            <v>97</v>
          </cell>
        </row>
        <row r="17">
          <cell r="C17">
            <v>145.96</v>
          </cell>
          <cell r="D17">
            <v>25.14</v>
          </cell>
        </row>
        <row r="18">
          <cell r="C18">
            <v>141.15</v>
          </cell>
          <cell r="D18">
            <v>30.01</v>
          </cell>
        </row>
        <row r="19">
          <cell r="C19">
            <v>68.22</v>
          </cell>
          <cell r="D19">
            <v>14.14</v>
          </cell>
        </row>
        <row r="20">
          <cell r="C20">
            <v>88.14</v>
          </cell>
        </row>
        <row r="21">
          <cell r="C21">
            <v>84.96</v>
          </cell>
        </row>
        <row r="22">
          <cell r="C22">
            <v>71.4</v>
          </cell>
        </row>
        <row r="23">
          <cell r="C23">
            <v>51.69</v>
          </cell>
        </row>
        <row r="24">
          <cell r="C24">
            <v>54.18</v>
          </cell>
        </row>
        <row r="25">
          <cell r="C25">
            <v>91.25</v>
          </cell>
          <cell r="D25">
            <v>63.17</v>
          </cell>
        </row>
        <row r="26">
          <cell r="C26">
            <v>34.95</v>
          </cell>
        </row>
        <row r="27">
          <cell r="C27">
            <v>51.47</v>
          </cell>
        </row>
        <row r="28">
          <cell r="C28">
            <v>55.88</v>
          </cell>
        </row>
        <row r="29">
          <cell r="C29">
            <v>64.58</v>
          </cell>
        </row>
        <row r="30">
          <cell r="C30">
            <v>33.2</v>
          </cell>
        </row>
        <row r="31">
          <cell r="C31">
            <v>81.47</v>
          </cell>
        </row>
        <row r="32">
          <cell r="C32">
            <v>30.12</v>
          </cell>
        </row>
        <row r="33">
          <cell r="C33">
            <v>25.88</v>
          </cell>
        </row>
        <row r="34">
          <cell r="C34">
            <v>70.65</v>
          </cell>
        </row>
        <row r="35">
          <cell r="C35">
            <v>43.96</v>
          </cell>
        </row>
        <row r="36">
          <cell r="C36">
            <v>40.77</v>
          </cell>
        </row>
        <row r="37">
          <cell r="C37">
            <v>85.99</v>
          </cell>
          <cell r="D37">
            <v>5.12</v>
          </cell>
        </row>
        <row r="38">
          <cell r="C38">
            <v>60.13</v>
          </cell>
          <cell r="D38">
            <v>13.85</v>
          </cell>
        </row>
        <row r="39">
          <cell r="C39">
            <v>49.85</v>
          </cell>
          <cell r="D39">
            <v>7.03</v>
          </cell>
        </row>
        <row r="40">
          <cell r="C40">
            <v>84.96</v>
          </cell>
          <cell r="D40">
            <v>5.23</v>
          </cell>
        </row>
        <row r="41">
          <cell r="C41">
            <v>118.56</v>
          </cell>
          <cell r="D41">
            <v>3.04</v>
          </cell>
        </row>
        <row r="42">
          <cell r="C42">
            <v>40.13</v>
          </cell>
        </row>
        <row r="43">
          <cell r="C43">
            <v>20.14</v>
          </cell>
        </row>
        <row r="44">
          <cell r="C44">
            <v>49.85</v>
          </cell>
        </row>
        <row r="45">
          <cell r="C45">
            <v>50.17</v>
          </cell>
        </row>
        <row r="46">
          <cell r="C46">
            <v>45.88</v>
          </cell>
        </row>
        <row r="47">
          <cell r="C47">
            <v>86.91</v>
          </cell>
        </row>
        <row r="48">
          <cell r="C48">
            <v>226.13</v>
          </cell>
          <cell r="D48">
            <v>65.4</v>
          </cell>
        </row>
        <row r="49">
          <cell r="C49">
            <v>4.01</v>
          </cell>
        </row>
        <row r="50">
          <cell r="C50">
            <v>69.15</v>
          </cell>
        </row>
        <row r="51">
          <cell r="C51">
            <v>34.85</v>
          </cell>
        </row>
        <row r="52">
          <cell r="C52">
            <v>115.99</v>
          </cell>
          <cell r="D52">
            <v>41.31</v>
          </cell>
        </row>
        <row r="53">
          <cell r="C53">
            <v>61.18</v>
          </cell>
          <cell r="D53">
            <v>5.12</v>
          </cell>
        </row>
        <row r="54">
          <cell r="C54">
            <v>35.12</v>
          </cell>
        </row>
        <row r="55">
          <cell r="C55">
            <v>43.96</v>
          </cell>
        </row>
        <row r="56">
          <cell r="C56">
            <v>51.44</v>
          </cell>
        </row>
        <row r="57">
          <cell r="C57">
            <v>121.78</v>
          </cell>
          <cell r="D57">
            <v>18.09</v>
          </cell>
        </row>
        <row r="58">
          <cell r="C58">
            <v>72.88</v>
          </cell>
        </row>
        <row r="59">
          <cell r="C59">
            <v>68.15</v>
          </cell>
          <cell r="D59">
            <v>65.77</v>
          </cell>
        </row>
        <row r="60">
          <cell r="C60">
            <v>101.54</v>
          </cell>
          <cell r="D60">
            <v>45.78</v>
          </cell>
        </row>
        <row r="61">
          <cell r="C61">
            <v>211.14</v>
          </cell>
          <cell r="D61">
            <v>110.59</v>
          </cell>
        </row>
        <row r="62">
          <cell r="C62">
            <v>174.62</v>
          </cell>
          <cell r="D62">
            <v>91.55</v>
          </cell>
        </row>
        <row r="63">
          <cell r="C63">
            <v>105.44</v>
          </cell>
        </row>
        <row r="64">
          <cell r="C64">
            <v>49.55</v>
          </cell>
        </row>
        <row r="65">
          <cell r="C65">
            <v>25.16</v>
          </cell>
        </row>
        <row r="66">
          <cell r="C66">
            <v>54.14</v>
          </cell>
          <cell r="D66">
            <v>24.99</v>
          </cell>
        </row>
        <row r="67">
          <cell r="C67">
            <v>56.91</v>
          </cell>
          <cell r="D67">
            <v>29.54</v>
          </cell>
        </row>
        <row r="68">
          <cell r="C68">
            <v>86.14</v>
          </cell>
          <cell r="D68">
            <v>120</v>
          </cell>
        </row>
        <row r="69">
          <cell r="C69">
            <v>75.12</v>
          </cell>
        </row>
        <row r="70">
          <cell r="C70">
            <v>137.08</v>
          </cell>
          <cell r="D70">
            <v>192.39</v>
          </cell>
        </row>
        <row r="71">
          <cell r="C71">
            <v>51.44</v>
          </cell>
          <cell r="D71">
            <v>8.12</v>
          </cell>
        </row>
        <row r="72">
          <cell r="C72">
            <v>54.16</v>
          </cell>
          <cell r="D72">
            <v>27.02</v>
          </cell>
        </row>
        <row r="73">
          <cell r="C73">
            <v>109.09</v>
          </cell>
          <cell r="D73">
            <v>15.98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E9">
            <v>87.88815</v>
          </cell>
          <cell r="F9">
            <v>0</v>
          </cell>
        </row>
        <row r="10">
          <cell r="E10">
            <v>445.78537</v>
          </cell>
        </row>
        <row r="11">
          <cell r="E11">
            <v>776.75363</v>
          </cell>
          <cell r="F11">
            <v>74.74323</v>
          </cell>
        </row>
        <row r="12">
          <cell r="E12">
            <v>44.46379</v>
          </cell>
        </row>
        <row r="13">
          <cell r="D13">
            <v>282.3171</v>
          </cell>
          <cell r="F13">
            <v>0</v>
          </cell>
        </row>
        <row r="14">
          <cell r="E14">
            <v>367.66184</v>
          </cell>
          <cell r="F14">
            <v>0</v>
          </cell>
        </row>
        <row r="15">
          <cell r="E15">
            <v>100.72203</v>
          </cell>
        </row>
        <row r="16">
          <cell r="E16">
            <v>26.06392</v>
          </cell>
        </row>
        <row r="17">
          <cell r="D17">
            <v>491.54258</v>
          </cell>
        </row>
        <row r="18">
          <cell r="E18">
            <v>118.2637</v>
          </cell>
        </row>
        <row r="19">
          <cell r="E19">
            <v>18.90132</v>
          </cell>
        </row>
        <row r="20">
          <cell r="E20">
            <v>36.91051</v>
          </cell>
        </row>
        <row r="21">
          <cell r="E21">
            <v>55.48578</v>
          </cell>
        </row>
        <row r="22">
          <cell r="E22">
            <v>81.1678</v>
          </cell>
        </row>
        <row r="23">
          <cell r="E23">
            <v>48.60964</v>
          </cell>
        </row>
        <row r="24">
          <cell r="E24">
            <v>34.854</v>
          </cell>
        </row>
        <row r="25">
          <cell r="E25">
            <v>28.62569</v>
          </cell>
        </row>
        <row r="26">
          <cell r="E26">
            <v>68.37388</v>
          </cell>
        </row>
        <row r="27">
          <cell r="E27">
            <v>23.47967</v>
          </cell>
        </row>
        <row r="28">
          <cell r="E28">
            <v>33.02015</v>
          </cell>
        </row>
        <row r="29">
          <cell r="E29">
            <v>142.16306</v>
          </cell>
        </row>
        <row r="30">
          <cell r="E30">
            <v>24.89824</v>
          </cell>
        </row>
        <row r="31">
          <cell r="E31">
            <v>399.45519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Z6">
            <v>194.9</v>
          </cell>
          <cell r="AC6">
            <v>322.5</v>
          </cell>
        </row>
        <row r="7">
          <cell r="Z7">
            <v>209.6</v>
          </cell>
          <cell r="AC7">
            <v>335.7</v>
          </cell>
        </row>
        <row r="8">
          <cell r="Z8">
            <v>79.6</v>
          </cell>
          <cell r="AC8">
            <v>119.9</v>
          </cell>
        </row>
        <row r="9">
          <cell r="Z9">
            <v>69</v>
          </cell>
          <cell r="AC9">
            <v>36.4</v>
          </cell>
        </row>
        <row r="10">
          <cell r="Y10">
            <v>156</v>
          </cell>
          <cell r="AC10">
            <v>116</v>
          </cell>
        </row>
        <row r="11">
          <cell r="Z11">
            <v>12.6</v>
          </cell>
          <cell r="AC11">
            <v>12.7</v>
          </cell>
        </row>
        <row r="12">
          <cell r="Z12">
            <v>160</v>
          </cell>
          <cell r="AC12">
            <v>140</v>
          </cell>
        </row>
        <row r="13">
          <cell r="Z13">
            <v>2152.3</v>
          </cell>
          <cell r="AB13">
            <v>2085.5</v>
          </cell>
        </row>
        <row r="14">
          <cell r="Z14">
            <v>194.9</v>
          </cell>
          <cell r="AC14">
            <v>140</v>
          </cell>
        </row>
        <row r="15">
          <cell r="Z15">
            <v>81.6</v>
          </cell>
          <cell r="AC15">
            <v>147.5</v>
          </cell>
        </row>
        <row r="18">
          <cell r="Z18">
            <v>211</v>
          </cell>
          <cell r="AC18">
            <v>336</v>
          </cell>
        </row>
        <row r="19">
          <cell r="Z19">
            <v>149.9</v>
          </cell>
          <cell r="AC19">
            <v>169.9</v>
          </cell>
        </row>
        <row r="20">
          <cell r="Z20">
            <v>73</v>
          </cell>
          <cell r="AC20">
            <v>140.4</v>
          </cell>
        </row>
        <row r="22">
          <cell r="Z22">
            <v>98</v>
          </cell>
          <cell r="AC22">
            <v>67.2</v>
          </cell>
        </row>
        <row r="23">
          <cell r="Z23">
            <v>5.9</v>
          </cell>
          <cell r="AC23">
            <v>8.1</v>
          </cell>
        </row>
        <row r="24">
          <cell r="Z24">
            <v>51.3</v>
          </cell>
          <cell r="AC24">
            <v>36</v>
          </cell>
        </row>
        <row r="25">
          <cell r="Z25">
            <v>19.6</v>
          </cell>
          <cell r="AC25">
            <v>24.2</v>
          </cell>
        </row>
        <row r="26">
          <cell r="Z26">
            <v>79</v>
          </cell>
          <cell r="AC26">
            <v>99.6</v>
          </cell>
        </row>
        <row r="29">
          <cell r="AC29">
            <v>24.3</v>
          </cell>
        </row>
        <row r="30">
          <cell r="AC30">
            <v>247</v>
          </cell>
        </row>
        <row r="31">
          <cell r="AC31">
            <v>18.2</v>
          </cell>
        </row>
        <row r="34">
          <cell r="Z34">
            <v>19.7</v>
          </cell>
          <cell r="AC34">
            <v>3.2</v>
          </cell>
        </row>
        <row r="35">
          <cell r="Z35">
            <v>37.6</v>
          </cell>
          <cell r="AC35">
            <v>12.2</v>
          </cell>
        </row>
        <row r="36">
          <cell r="Z36">
            <v>396.8</v>
          </cell>
          <cell r="AC36">
            <v>96.3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3">
        <row r="129">
          <cell r="J129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ОО УК &quot;ПОКиТС&quot;"/>
      <sheetName val="ООО &quot;Базис&quot;"/>
      <sheetName val="ООО &quot;Ненецкая УК&quot;"/>
      <sheetName val="ООО &quot;Успех&quot;"/>
      <sheetName val="ООО &quot;Аврора&quot;"/>
      <sheetName val="ООО УК &quot;Уютный дом&quot;"/>
      <sheetName val="ТСЖ &quot;Дворянское гнездо&quot;"/>
      <sheetName val="ООО &quot;Содружество&quot;"/>
      <sheetName val="Нарьян-Марское МУ ПОК и ТС"/>
      <sheetName val="ООО УК &quot;МКД-Сервис&quot;"/>
      <sheetName val="ООО &quot;ЭНБИО&quot;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">
          <cell r="C7">
            <v>13.955</v>
          </cell>
          <cell r="D7">
            <v>34.25854</v>
          </cell>
        </row>
        <row r="8">
          <cell r="C8">
            <v>109.203</v>
          </cell>
          <cell r="D8">
            <v>171.54</v>
          </cell>
        </row>
        <row r="9">
          <cell r="C9">
            <v>139.4178</v>
          </cell>
          <cell r="D9">
            <v>332.27</v>
          </cell>
        </row>
        <row r="10">
          <cell r="C10">
            <v>116.85</v>
          </cell>
          <cell r="D10">
            <v>231.813</v>
          </cell>
        </row>
        <row r="11">
          <cell r="C11">
            <v>35.847</v>
          </cell>
          <cell r="D11">
            <v>38.602</v>
          </cell>
        </row>
        <row r="12">
          <cell r="C12">
            <v>28.429</v>
          </cell>
          <cell r="D12">
            <v>71.895</v>
          </cell>
        </row>
        <row r="13">
          <cell r="C13">
            <v>22.866</v>
          </cell>
          <cell r="D13">
            <v>32.123</v>
          </cell>
        </row>
        <row r="14">
          <cell r="C14">
            <v>102.645</v>
          </cell>
          <cell r="D14">
            <v>18.757</v>
          </cell>
        </row>
        <row r="15">
          <cell r="C15">
            <v>2.8692399999999996</v>
          </cell>
          <cell r="D15">
            <v>0</v>
          </cell>
        </row>
        <row r="16">
          <cell r="C16">
            <v>7.37</v>
          </cell>
          <cell r="D16">
            <v>26.347</v>
          </cell>
        </row>
        <row r="17">
          <cell r="C17">
            <v>20.889</v>
          </cell>
          <cell r="D17">
            <v>0</v>
          </cell>
        </row>
        <row r="18">
          <cell r="C18">
            <v>286.604</v>
          </cell>
          <cell r="D18">
            <v>342.407</v>
          </cell>
        </row>
        <row r="19">
          <cell r="C19">
            <v>63.119</v>
          </cell>
          <cell r="D19">
            <v>50.498</v>
          </cell>
        </row>
        <row r="20">
          <cell r="C20">
            <v>69.259</v>
          </cell>
          <cell r="D20">
            <v>24.97476</v>
          </cell>
        </row>
        <row r="21">
          <cell r="C21">
            <v>84.872</v>
          </cell>
          <cell r="D21">
            <v>28.162</v>
          </cell>
        </row>
        <row r="22">
          <cell r="C22">
            <v>38.511</v>
          </cell>
          <cell r="D22">
            <v>114.557</v>
          </cell>
        </row>
        <row r="23">
          <cell r="C23">
            <v>57.266580000000005</v>
          </cell>
          <cell r="D23">
            <v>0.73241</v>
          </cell>
        </row>
        <row r="24">
          <cell r="C24">
            <v>50.394</v>
          </cell>
          <cell r="D24">
            <v>29.007</v>
          </cell>
        </row>
        <row r="25">
          <cell r="C25">
            <v>-2.6246</v>
          </cell>
          <cell r="D25">
            <v>-0.0159</v>
          </cell>
        </row>
        <row r="26">
          <cell r="C26">
            <v>3.424</v>
          </cell>
          <cell r="D26">
            <v>275.814</v>
          </cell>
        </row>
        <row r="27">
          <cell r="C27">
            <v>283.018</v>
          </cell>
          <cell r="D27">
            <v>1089.043</v>
          </cell>
        </row>
        <row r="28">
          <cell r="C28">
            <v>241.846</v>
          </cell>
          <cell r="D28">
            <v>170.186</v>
          </cell>
        </row>
        <row r="29">
          <cell r="C29">
            <v>289.799</v>
          </cell>
          <cell r="D29">
            <v>483.101</v>
          </cell>
        </row>
        <row r="30">
          <cell r="C30">
            <v>229.566</v>
          </cell>
          <cell r="D30">
            <v>359.387</v>
          </cell>
        </row>
        <row r="31">
          <cell r="C31">
            <v>403.966</v>
          </cell>
          <cell r="D31">
            <v>715.923</v>
          </cell>
        </row>
        <row r="32">
          <cell r="C32">
            <v>128.751</v>
          </cell>
          <cell r="D32">
            <v>14.42876</v>
          </cell>
        </row>
        <row r="33">
          <cell r="C33">
            <v>9.254</v>
          </cell>
          <cell r="D33">
            <v>0</v>
          </cell>
        </row>
        <row r="34">
          <cell r="C34">
            <v>-0.559</v>
          </cell>
          <cell r="D34">
            <v>2.104</v>
          </cell>
        </row>
        <row r="35">
          <cell r="C35">
            <v>183.04</v>
          </cell>
          <cell r="D35">
            <v>294.478</v>
          </cell>
        </row>
        <row r="36">
          <cell r="C36">
            <v>47.88598</v>
          </cell>
          <cell r="D36">
            <v>0.27274</v>
          </cell>
        </row>
        <row r="37">
          <cell r="C37">
            <v>1404.976</v>
          </cell>
          <cell r="D37">
            <v>993.988</v>
          </cell>
        </row>
        <row r="38">
          <cell r="C38">
            <v>124.455</v>
          </cell>
          <cell r="D38">
            <v>1.4031</v>
          </cell>
        </row>
        <row r="39">
          <cell r="C39">
            <v>38.204</v>
          </cell>
          <cell r="D39">
            <v>0</v>
          </cell>
        </row>
        <row r="40">
          <cell r="C40">
            <v>17.884</v>
          </cell>
          <cell r="D40">
            <v>-0.019780000000000002</v>
          </cell>
        </row>
        <row r="41">
          <cell r="C41">
            <v>235.922</v>
          </cell>
          <cell r="D41">
            <v>174.027</v>
          </cell>
        </row>
        <row r="42">
          <cell r="C42">
            <v>0.3392</v>
          </cell>
          <cell r="D42">
            <v>1.999</v>
          </cell>
        </row>
        <row r="43">
          <cell r="C43">
            <v>93.128</v>
          </cell>
          <cell r="D43">
            <v>5.73653</v>
          </cell>
        </row>
        <row r="44">
          <cell r="C44">
            <v>42.947</v>
          </cell>
          <cell r="D44">
            <v>-0.05468</v>
          </cell>
        </row>
        <row r="45">
          <cell r="C45">
            <v>1.66576</v>
          </cell>
          <cell r="D45">
            <v>-0.73178</v>
          </cell>
        </row>
        <row r="46">
          <cell r="C46">
            <v>303.757</v>
          </cell>
          <cell r="D46">
            <v>850.145</v>
          </cell>
        </row>
        <row r="47">
          <cell r="C47">
            <v>58.431</v>
          </cell>
          <cell r="D47">
            <v>145.73</v>
          </cell>
        </row>
        <row r="48">
          <cell r="C48">
            <v>66.62455</v>
          </cell>
          <cell r="D48">
            <v>333.50379</v>
          </cell>
        </row>
        <row r="49">
          <cell r="C49">
            <v>142.63516</v>
          </cell>
          <cell r="D49">
            <v>193.66928</v>
          </cell>
        </row>
        <row r="50">
          <cell r="C50">
            <v>352.861</v>
          </cell>
          <cell r="D50">
            <v>637.953</v>
          </cell>
        </row>
        <row r="51">
          <cell r="C51">
            <v>35.32007</v>
          </cell>
          <cell r="D51">
            <v>30.282</v>
          </cell>
        </row>
        <row r="52">
          <cell r="C52">
            <v>85.684</v>
          </cell>
          <cell r="D52">
            <v>0</v>
          </cell>
        </row>
        <row r="53">
          <cell r="C53">
            <v>7.962</v>
          </cell>
          <cell r="D53">
            <v>0</v>
          </cell>
        </row>
        <row r="54">
          <cell r="C54">
            <v>25.025</v>
          </cell>
          <cell r="D54">
            <v>0</v>
          </cell>
        </row>
        <row r="55">
          <cell r="C55">
            <v>55.098</v>
          </cell>
          <cell r="D55">
            <v>42.307</v>
          </cell>
        </row>
        <row r="56">
          <cell r="C56">
            <v>92.781</v>
          </cell>
          <cell r="D56">
            <v>3.483</v>
          </cell>
        </row>
        <row r="57">
          <cell r="C57">
            <v>257.089</v>
          </cell>
          <cell r="D57">
            <v>8.875</v>
          </cell>
        </row>
        <row r="58">
          <cell r="C58">
            <v>161.577</v>
          </cell>
          <cell r="D58">
            <v>327.595</v>
          </cell>
        </row>
        <row r="59">
          <cell r="C59">
            <v>154.237</v>
          </cell>
          <cell r="D59">
            <v>14.486</v>
          </cell>
        </row>
        <row r="60">
          <cell r="C60">
            <v>0</v>
          </cell>
          <cell r="D60">
            <v>0</v>
          </cell>
        </row>
        <row r="61">
          <cell r="C61">
            <v>22.80029</v>
          </cell>
          <cell r="D61">
            <v>7.98122</v>
          </cell>
        </row>
        <row r="62">
          <cell r="C62">
            <v>152.832</v>
          </cell>
          <cell r="D62">
            <v>67.368</v>
          </cell>
        </row>
        <row r="63">
          <cell r="C63">
            <v>17.366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69.977</v>
          </cell>
          <cell r="D65">
            <v>47.563</v>
          </cell>
        </row>
        <row r="66">
          <cell r="C66">
            <v>162.916</v>
          </cell>
          <cell r="D66">
            <v>531.437</v>
          </cell>
        </row>
        <row r="67">
          <cell r="C67">
            <v>37.81529</v>
          </cell>
          <cell r="D67">
            <v>74.047</v>
          </cell>
        </row>
        <row r="68">
          <cell r="C68">
            <v>54.727</v>
          </cell>
          <cell r="D68">
            <v>64.703</v>
          </cell>
        </row>
        <row r="69">
          <cell r="C69">
            <v>190.987</v>
          </cell>
          <cell r="D69">
            <v>11.43</v>
          </cell>
        </row>
        <row r="70">
          <cell r="C70">
            <v>268.401</v>
          </cell>
          <cell r="D70">
            <v>335.863</v>
          </cell>
        </row>
        <row r="71">
          <cell r="C71">
            <v>115.916</v>
          </cell>
          <cell r="D71">
            <v>215.836</v>
          </cell>
        </row>
        <row r="72">
          <cell r="C72">
            <v>76.73778</v>
          </cell>
          <cell r="D72">
            <v>36.623</v>
          </cell>
        </row>
        <row r="73">
          <cell r="C73">
            <v>75.928</v>
          </cell>
          <cell r="D73">
            <v>3.174</v>
          </cell>
        </row>
        <row r="74">
          <cell r="C74">
            <v>38.853</v>
          </cell>
          <cell r="D74">
            <v>0</v>
          </cell>
        </row>
        <row r="75">
          <cell r="C75">
            <v>343.135</v>
          </cell>
          <cell r="D75">
            <v>371.375</v>
          </cell>
        </row>
        <row r="76">
          <cell r="C76">
            <v>88.917</v>
          </cell>
          <cell r="D76">
            <v>51.057</v>
          </cell>
        </row>
        <row r="77">
          <cell r="C77">
            <v>137.914</v>
          </cell>
          <cell r="D77">
            <v>11.099</v>
          </cell>
        </row>
        <row r="78">
          <cell r="C78">
            <v>21.857</v>
          </cell>
          <cell r="D78">
            <v>1.453</v>
          </cell>
        </row>
        <row r="79">
          <cell r="C79">
            <v>281.939</v>
          </cell>
          <cell r="D79">
            <v>0</v>
          </cell>
        </row>
        <row r="80">
          <cell r="C80">
            <v>200.551</v>
          </cell>
          <cell r="D80">
            <v>7.091</v>
          </cell>
        </row>
        <row r="81">
          <cell r="C81">
            <v>94.85494</v>
          </cell>
          <cell r="D81">
            <v>3.616</v>
          </cell>
        </row>
        <row r="82">
          <cell r="C82">
            <v>169.385</v>
          </cell>
          <cell r="D82">
            <v>7.896</v>
          </cell>
        </row>
        <row r="83">
          <cell r="C83">
            <v>16.23</v>
          </cell>
          <cell r="D83">
            <v>30.558</v>
          </cell>
        </row>
        <row r="84">
          <cell r="C84">
            <v>70.713</v>
          </cell>
          <cell r="D84">
            <v>0</v>
          </cell>
        </row>
        <row r="85">
          <cell r="C85">
            <v>35.934</v>
          </cell>
          <cell r="D85">
            <v>0</v>
          </cell>
        </row>
        <row r="86">
          <cell r="C86">
            <v>23.34</v>
          </cell>
          <cell r="D86">
            <v>295.387</v>
          </cell>
        </row>
        <row r="87">
          <cell r="C87">
            <v>13.044</v>
          </cell>
          <cell r="D87">
            <v>47.85984</v>
          </cell>
        </row>
        <row r="88">
          <cell r="C88">
            <v>170.635</v>
          </cell>
          <cell r="D88">
            <v>555.017</v>
          </cell>
        </row>
        <row r="89">
          <cell r="C89">
            <v>16.177</v>
          </cell>
          <cell r="D89">
            <v>0</v>
          </cell>
        </row>
        <row r="90">
          <cell r="C90">
            <v>197.502</v>
          </cell>
          <cell r="D90">
            <v>1.305</v>
          </cell>
        </row>
        <row r="91">
          <cell r="C91">
            <v>62.692</v>
          </cell>
          <cell r="D91">
            <v>63.788</v>
          </cell>
        </row>
        <row r="92">
          <cell r="C92">
            <v>48.447</v>
          </cell>
          <cell r="D92">
            <v>7.683</v>
          </cell>
        </row>
        <row r="93">
          <cell r="C93">
            <v>35.748</v>
          </cell>
          <cell r="D93">
            <v>27.097</v>
          </cell>
        </row>
        <row r="94">
          <cell r="C94">
            <v>41.047</v>
          </cell>
          <cell r="D94">
            <v>0</v>
          </cell>
        </row>
        <row r="95">
          <cell r="C95">
            <v>185.712</v>
          </cell>
          <cell r="D95">
            <v>105.414</v>
          </cell>
        </row>
        <row r="96">
          <cell r="C96">
            <v>1.195</v>
          </cell>
          <cell r="D96">
            <v>0</v>
          </cell>
        </row>
        <row r="97">
          <cell r="C97">
            <v>188.509</v>
          </cell>
          <cell r="D97">
            <v>32.249</v>
          </cell>
        </row>
        <row r="98">
          <cell r="C98">
            <v>96.027</v>
          </cell>
          <cell r="D98">
            <v>250.767</v>
          </cell>
        </row>
        <row r="99">
          <cell r="C99">
            <v>964.835</v>
          </cell>
          <cell r="D99">
            <v>507.739</v>
          </cell>
        </row>
        <row r="100">
          <cell r="C100">
            <v>232.008</v>
          </cell>
          <cell r="D100">
            <v>520.916</v>
          </cell>
        </row>
        <row r="101">
          <cell r="C101">
            <v>217.662</v>
          </cell>
          <cell r="D101">
            <v>41.319</v>
          </cell>
        </row>
        <row r="102">
          <cell r="C102">
            <v>109.44</v>
          </cell>
          <cell r="D102">
            <v>162.979</v>
          </cell>
        </row>
        <row r="103">
          <cell r="C103">
            <v>-53.555879999999995</v>
          </cell>
          <cell r="D103">
            <v>7.695</v>
          </cell>
        </row>
        <row r="104">
          <cell r="C104">
            <v>2.051</v>
          </cell>
          <cell r="D104">
            <v>1.695</v>
          </cell>
        </row>
        <row r="105">
          <cell r="C105">
            <v>84.174</v>
          </cell>
          <cell r="D105">
            <v>184.44</v>
          </cell>
        </row>
        <row r="106">
          <cell r="B106">
            <v>-5.905</v>
          </cell>
          <cell r="D106">
            <v>0</v>
          </cell>
        </row>
        <row r="107">
          <cell r="B107">
            <v>-2.188</v>
          </cell>
          <cell r="D107">
            <v>0</v>
          </cell>
        </row>
        <row r="108">
          <cell r="C108">
            <v>36.308</v>
          </cell>
          <cell r="D108">
            <v>138.69104000000002</v>
          </cell>
        </row>
        <row r="109">
          <cell r="C109">
            <v>128.918</v>
          </cell>
          <cell r="D109">
            <v>0</v>
          </cell>
        </row>
        <row r="110">
          <cell r="C110">
            <v>64.893</v>
          </cell>
          <cell r="D110">
            <v>20.728</v>
          </cell>
        </row>
        <row r="111">
          <cell r="C111">
            <v>151.257</v>
          </cell>
          <cell r="D111">
            <v>658.135</v>
          </cell>
        </row>
        <row r="112">
          <cell r="C112">
            <v>30.701</v>
          </cell>
          <cell r="D112">
            <v>121.832</v>
          </cell>
        </row>
        <row r="113">
          <cell r="C113">
            <v>13.845</v>
          </cell>
          <cell r="D113">
            <v>68.375</v>
          </cell>
        </row>
        <row r="114">
          <cell r="C114">
            <v>24.663</v>
          </cell>
          <cell r="D114">
            <v>20.218</v>
          </cell>
        </row>
        <row r="115">
          <cell r="C115">
            <v>53.239</v>
          </cell>
          <cell r="D115">
            <v>256.23</v>
          </cell>
        </row>
        <row r="116">
          <cell r="C116">
            <v>12.728</v>
          </cell>
          <cell r="D116">
            <v>24.095</v>
          </cell>
        </row>
        <row r="117">
          <cell r="C117">
            <v>532.978</v>
          </cell>
          <cell r="D117">
            <v>87.84</v>
          </cell>
        </row>
        <row r="118">
          <cell r="C118">
            <v>391.053</v>
          </cell>
          <cell r="D118">
            <v>512.161</v>
          </cell>
        </row>
        <row r="119">
          <cell r="C119">
            <v>399.392</v>
          </cell>
          <cell r="D119">
            <v>1252.156</v>
          </cell>
        </row>
        <row r="120">
          <cell r="C120">
            <v>205.166</v>
          </cell>
          <cell r="D120">
            <v>260.827</v>
          </cell>
        </row>
        <row r="121">
          <cell r="C121">
            <v>54.861</v>
          </cell>
          <cell r="D121">
            <v>69.26</v>
          </cell>
        </row>
        <row r="122">
          <cell r="C122">
            <v>10.079</v>
          </cell>
          <cell r="D122">
            <v>29.956</v>
          </cell>
        </row>
        <row r="123">
          <cell r="C123">
            <v>65.305</v>
          </cell>
          <cell r="D123">
            <v>0</v>
          </cell>
        </row>
        <row r="124">
          <cell r="C124">
            <v>194.589</v>
          </cell>
          <cell r="D124">
            <v>665.801</v>
          </cell>
        </row>
        <row r="125">
          <cell r="C125">
            <v>15.261</v>
          </cell>
          <cell r="D125">
            <v>38.784</v>
          </cell>
        </row>
        <row r="126">
          <cell r="C126">
            <v>154.193</v>
          </cell>
          <cell r="D126">
            <v>18.49</v>
          </cell>
        </row>
        <row r="127">
          <cell r="C127">
            <v>26.193</v>
          </cell>
          <cell r="D127">
            <v>22.861</v>
          </cell>
        </row>
        <row r="128">
          <cell r="C128">
            <v>0.93203</v>
          </cell>
          <cell r="D128">
            <v>0</v>
          </cell>
        </row>
        <row r="129">
          <cell r="C129">
            <v>297.907</v>
          </cell>
          <cell r="D129">
            <v>320.573</v>
          </cell>
        </row>
        <row r="130">
          <cell r="C130">
            <v>30.083</v>
          </cell>
          <cell r="D130">
            <v>0</v>
          </cell>
        </row>
        <row r="131">
          <cell r="C131">
            <v>18.906</v>
          </cell>
          <cell r="D131">
            <v>103.66794999999999</v>
          </cell>
        </row>
        <row r="133">
          <cell r="C133">
            <v>24.329</v>
          </cell>
          <cell r="D133">
            <v>17.811</v>
          </cell>
        </row>
        <row r="134">
          <cell r="C134">
            <v>27.443</v>
          </cell>
          <cell r="D134">
            <v>59.985</v>
          </cell>
        </row>
        <row r="135">
          <cell r="C135">
            <v>39.182</v>
          </cell>
          <cell r="D135">
            <v>73.301</v>
          </cell>
        </row>
        <row r="136">
          <cell r="C136">
            <v>10.09436</v>
          </cell>
          <cell r="D136">
            <v>124.253</v>
          </cell>
        </row>
        <row r="137">
          <cell r="C137">
            <v>33.293</v>
          </cell>
          <cell r="D137">
            <v>13.6</v>
          </cell>
        </row>
        <row r="139">
          <cell r="C139">
            <v>210.709</v>
          </cell>
          <cell r="D139">
            <v>251.849</v>
          </cell>
        </row>
        <row r="140">
          <cell r="C140">
            <v>24.755</v>
          </cell>
          <cell r="D140">
            <v>183.906</v>
          </cell>
        </row>
        <row r="141">
          <cell r="C141">
            <v>52.857</v>
          </cell>
          <cell r="D141">
            <v>103.777</v>
          </cell>
        </row>
        <row r="142">
          <cell r="C142">
            <v>262.458</v>
          </cell>
          <cell r="D142">
            <v>837.979</v>
          </cell>
        </row>
        <row r="143">
          <cell r="C143">
            <v>79.001</v>
          </cell>
          <cell r="D143">
            <v>18.76</v>
          </cell>
        </row>
        <row r="144">
          <cell r="C144">
            <v>149.477</v>
          </cell>
          <cell r="D144">
            <v>475.477</v>
          </cell>
        </row>
        <row r="145">
          <cell r="C145">
            <v>63.174</v>
          </cell>
          <cell r="D145">
            <v>934.559</v>
          </cell>
        </row>
        <row r="146">
          <cell r="C146">
            <v>20.911</v>
          </cell>
          <cell r="D146">
            <v>27.343</v>
          </cell>
        </row>
        <row r="147">
          <cell r="C147">
            <v>693.976</v>
          </cell>
          <cell r="D147">
            <v>515.28</v>
          </cell>
        </row>
        <row r="148">
          <cell r="C148">
            <v>86.79024000000001</v>
          </cell>
          <cell r="D148">
            <v>203.57</v>
          </cell>
        </row>
        <row r="149">
          <cell r="C149">
            <v>300.981</v>
          </cell>
          <cell r="D149">
            <v>690.391</v>
          </cell>
        </row>
        <row r="150">
          <cell r="C150">
            <v>268.506</v>
          </cell>
          <cell r="D150">
            <v>535.825</v>
          </cell>
        </row>
        <row r="151">
          <cell r="C151">
            <v>10.20085</v>
          </cell>
          <cell r="D151">
            <v>85.572</v>
          </cell>
        </row>
        <row r="152">
          <cell r="C152">
            <v>14.959</v>
          </cell>
          <cell r="D152">
            <v>0</v>
          </cell>
        </row>
        <row r="153">
          <cell r="C153">
            <v>31.619</v>
          </cell>
          <cell r="D153">
            <v>0</v>
          </cell>
        </row>
        <row r="154">
          <cell r="C154">
            <v>23.665</v>
          </cell>
          <cell r="D154">
            <v>91.585</v>
          </cell>
        </row>
        <row r="155">
          <cell r="C155">
            <v>0</v>
          </cell>
          <cell r="D155">
            <v>0.112</v>
          </cell>
        </row>
        <row r="156">
          <cell r="C156">
            <v>76.45915</v>
          </cell>
          <cell r="D156">
            <v>76.846</v>
          </cell>
        </row>
        <row r="157">
          <cell r="C157">
            <v>63.33319</v>
          </cell>
          <cell r="D157">
            <v>129.304</v>
          </cell>
        </row>
        <row r="158">
          <cell r="C158">
            <v>113.882</v>
          </cell>
          <cell r="D158">
            <v>0.145</v>
          </cell>
        </row>
        <row r="159">
          <cell r="C159">
            <v>1270.681</v>
          </cell>
          <cell r="D159">
            <v>524.409</v>
          </cell>
        </row>
        <row r="160">
          <cell r="C160">
            <v>-15.549</v>
          </cell>
          <cell r="D160">
            <v>0.399</v>
          </cell>
        </row>
        <row r="161">
          <cell r="C161">
            <v>165.263</v>
          </cell>
          <cell r="D161">
            <v>91.522</v>
          </cell>
        </row>
        <row r="162">
          <cell r="C162">
            <v>42.993</v>
          </cell>
          <cell r="D162">
            <v>15.485</v>
          </cell>
        </row>
        <row r="163">
          <cell r="C163">
            <v>373.153</v>
          </cell>
          <cell r="D163">
            <v>669.657</v>
          </cell>
        </row>
        <row r="164">
          <cell r="C164">
            <v>62.621</v>
          </cell>
          <cell r="D164">
            <v>0</v>
          </cell>
        </row>
        <row r="165">
          <cell r="C165">
            <v>25.896</v>
          </cell>
          <cell r="D165">
            <v>0.625</v>
          </cell>
        </row>
        <row r="166">
          <cell r="C166">
            <v>21.458</v>
          </cell>
          <cell r="D166">
            <v>0.053</v>
          </cell>
        </row>
        <row r="167">
          <cell r="C167">
            <v>21.27</v>
          </cell>
          <cell r="D167">
            <v>1.01</v>
          </cell>
        </row>
        <row r="168">
          <cell r="C168">
            <v>59.684</v>
          </cell>
          <cell r="D168">
            <v>1.212</v>
          </cell>
        </row>
        <row r="169">
          <cell r="C169">
            <v>168.18</v>
          </cell>
          <cell r="D169">
            <v>0.407</v>
          </cell>
        </row>
        <row r="170">
          <cell r="C170">
            <v>22.748</v>
          </cell>
          <cell r="D170">
            <v>-3.08681</v>
          </cell>
        </row>
        <row r="171">
          <cell r="C171">
            <v>-7.25054</v>
          </cell>
          <cell r="D171">
            <v>12.962</v>
          </cell>
        </row>
        <row r="172">
          <cell r="C172">
            <v>80.37353999999999</v>
          </cell>
          <cell r="D172">
            <v>20.31946</v>
          </cell>
        </row>
        <row r="173">
          <cell r="C173">
            <v>116.50059</v>
          </cell>
          <cell r="D173">
            <v>4.75428</v>
          </cell>
        </row>
        <row r="174">
          <cell r="C174">
            <v>1.71645</v>
          </cell>
          <cell r="D174">
            <v>0.03544</v>
          </cell>
        </row>
        <row r="175">
          <cell r="C175">
            <v>101.37152999999999</v>
          </cell>
          <cell r="D175">
            <v>0.77999</v>
          </cell>
        </row>
        <row r="176">
          <cell r="C176">
            <v>172.38035</v>
          </cell>
          <cell r="D176">
            <v>31.695</v>
          </cell>
        </row>
        <row r="177">
          <cell r="C177">
            <v>115.811</v>
          </cell>
          <cell r="D177">
            <v>305.63</v>
          </cell>
        </row>
        <row r="178">
          <cell r="C178">
            <v>47.862</v>
          </cell>
          <cell r="D178">
            <v>127.322</v>
          </cell>
        </row>
        <row r="179">
          <cell r="C179">
            <v>52.981</v>
          </cell>
          <cell r="D179">
            <v>84.331</v>
          </cell>
        </row>
        <row r="180">
          <cell r="C180">
            <v>23.30488</v>
          </cell>
          <cell r="D180">
            <v>0.38398000000000004</v>
          </cell>
        </row>
        <row r="181">
          <cell r="C181">
            <v>42.418</v>
          </cell>
          <cell r="D181">
            <v>91.274</v>
          </cell>
        </row>
        <row r="182">
          <cell r="C182">
            <v>77.632</v>
          </cell>
          <cell r="D182">
            <v>8.365</v>
          </cell>
        </row>
        <row r="183">
          <cell r="C183">
            <v>205.156</v>
          </cell>
          <cell r="D183">
            <v>249.645</v>
          </cell>
        </row>
        <row r="184">
          <cell r="C184">
            <v>7.6123</v>
          </cell>
          <cell r="D184">
            <v>8.185</v>
          </cell>
        </row>
        <row r="185">
          <cell r="C185">
            <v>22.336</v>
          </cell>
          <cell r="D185">
            <v>32.847</v>
          </cell>
        </row>
        <row r="186">
          <cell r="C186">
            <v>305.043</v>
          </cell>
          <cell r="D186">
            <v>199.535</v>
          </cell>
        </row>
        <row r="187">
          <cell r="C187">
            <v>54.653</v>
          </cell>
          <cell r="D187">
            <v>38.625</v>
          </cell>
        </row>
        <row r="188">
          <cell r="C188">
            <v>9.196969999999999</v>
          </cell>
          <cell r="D188">
            <v>3.22819</v>
          </cell>
        </row>
        <row r="189">
          <cell r="C189">
            <v>120.884</v>
          </cell>
          <cell r="D189">
            <v>620.717</v>
          </cell>
        </row>
        <row r="190">
          <cell r="C190">
            <v>73.163</v>
          </cell>
          <cell r="D190">
            <v>166.87202</v>
          </cell>
        </row>
        <row r="191">
          <cell r="C191">
            <v>138.948</v>
          </cell>
          <cell r="D191">
            <v>167.547</v>
          </cell>
        </row>
        <row r="192">
          <cell r="C192">
            <v>-8.944</v>
          </cell>
          <cell r="D192">
            <v>2.35617</v>
          </cell>
        </row>
        <row r="193">
          <cell r="C193">
            <v>5.832</v>
          </cell>
          <cell r="D193">
            <v>20.47831</v>
          </cell>
        </row>
        <row r="194">
          <cell r="C194">
            <v>0</v>
          </cell>
          <cell r="D194">
            <v>69.266</v>
          </cell>
        </row>
        <row r="195">
          <cell r="C195">
            <v>15.265</v>
          </cell>
          <cell r="D195">
            <v>0</v>
          </cell>
        </row>
        <row r="196">
          <cell r="C196">
            <v>80.227</v>
          </cell>
          <cell r="D196">
            <v>0.055</v>
          </cell>
        </row>
        <row r="197">
          <cell r="C197">
            <v>130.599</v>
          </cell>
          <cell r="D197">
            <v>222.446</v>
          </cell>
        </row>
        <row r="198">
          <cell r="C198">
            <v>0</v>
          </cell>
          <cell r="D198">
            <v>20.735169999999997</v>
          </cell>
        </row>
        <row r="199">
          <cell r="C199">
            <v>-0.00047</v>
          </cell>
          <cell r="D199">
            <v>0</v>
          </cell>
        </row>
        <row r="200">
          <cell r="C200">
            <v>138.274</v>
          </cell>
          <cell r="D200">
            <v>355.072</v>
          </cell>
        </row>
        <row r="201">
          <cell r="C201">
            <v>209.7</v>
          </cell>
          <cell r="D201">
            <v>420.214</v>
          </cell>
        </row>
        <row r="202">
          <cell r="C202">
            <v>110.055</v>
          </cell>
          <cell r="D202">
            <v>320.02</v>
          </cell>
        </row>
        <row r="203">
          <cell r="C203">
            <v>25.304</v>
          </cell>
          <cell r="D203">
            <v>27.973</v>
          </cell>
        </row>
        <row r="204">
          <cell r="C204">
            <v>338.733</v>
          </cell>
          <cell r="D204">
            <v>490.753</v>
          </cell>
        </row>
        <row r="205">
          <cell r="C205">
            <v>270.306</v>
          </cell>
          <cell r="D205">
            <v>282.457</v>
          </cell>
        </row>
        <row r="206">
          <cell r="C206">
            <v>33.243</v>
          </cell>
          <cell r="D206">
            <v>11.667</v>
          </cell>
        </row>
        <row r="207">
          <cell r="C207">
            <v>41.009</v>
          </cell>
          <cell r="D207">
            <v>721.597</v>
          </cell>
        </row>
        <row r="208">
          <cell r="C208">
            <v>423.383</v>
          </cell>
          <cell r="D208">
            <v>930.907</v>
          </cell>
        </row>
        <row r="209">
          <cell r="C209">
            <v>114.616</v>
          </cell>
          <cell r="D209">
            <v>133.999</v>
          </cell>
        </row>
        <row r="210">
          <cell r="C210">
            <v>35.195</v>
          </cell>
          <cell r="D210">
            <v>0.069</v>
          </cell>
        </row>
        <row r="211">
          <cell r="C211">
            <v>254.384</v>
          </cell>
          <cell r="D211">
            <v>349.436</v>
          </cell>
        </row>
        <row r="212">
          <cell r="C212">
            <v>41.59871</v>
          </cell>
          <cell r="D212">
            <v>5.401479999999999</v>
          </cell>
        </row>
        <row r="213">
          <cell r="C213">
            <v>58.919</v>
          </cell>
          <cell r="D213">
            <v>38.518</v>
          </cell>
        </row>
        <row r="214">
          <cell r="C214">
            <v>12.413</v>
          </cell>
          <cell r="D214">
            <v>0.589</v>
          </cell>
        </row>
        <row r="215">
          <cell r="C215">
            <v>22.245</v>
          </cell>
          <cell r="D215">
            <v>26.716</v>
          </cell>
        </row>
        <row r="216">
          <cell r="C216">
            <v>61.265</v>
          </cell>
          <cell r="D216">
            <v>129.816</v>
          </cell>
        </row>
        <row r="217">
          <cell r="C217">
            <v>18.903</v>
          </cell>
          <cell r="D217">
            <v>18.543</v>
          </cell>
        </row>
        <row r="218">
          <cell r="C218">
            <v>296.225</v>
          </cell>
          <cell r="D218">
            <v>522.928</v>
          </cell>
        </row>
        <row r="219">
          <cell r="C219">
            <v>56.586</v>
          </cell>
          <cell r="D219">
            <v>61.383</v>
          </cell>
        </row>
        <row r="220">
          <cell r="C220">
            <v>83.439</v>
          </cell>
          <cell r="D220">
            <v>149.189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Q7">
            <v>1481.8</v>
          </cell>
          <cell r="DR7">
            <v>58.9</v>
          </cell>
        </row>
        <row r="8">
          <cell r="DQ8">
            <v>1516.9</v>
          </cell>
          <cell r="DR8">
            <v>420.8</v>
          </cell>
        </row>
        <row r="9">
          <cell r="DQ9">
            <v>496.7</v>
          </cell>
          <cell r="DR9">
            <v>3.7</v>
          </cell>
        </row>
        <row r="10">
          <cell r="DQ10">
            <v>493</v>
          </cell>
          <cell r="DR10">
            <v>10.9</v>
          </cell>
        </row>
        <row r="11">
          <cell r="DQ11">
            <v>1333.7</v>
          </cell>
          <cell r="DR11">
            <v>186.2</v>
          </cell>
        </row>
        <row r="12">
          <cell r="DQ12">
            <v>487.9</v>
          </cell>
          <cell r="DR12">
            <v>2.7</v>
          </cell>
        </row>
        <row r="13">
          <cell r="DQ13">
            <v>505.1</v>
          </cell>
          <cell r="DR13">
            <v>1</v>
          </cell>
        </row>
        <row r="14">
          <cell r="DQ14">
            <v>1107.7</v>
          </cell>
          <cell r="DR14">
            <v>845.2</v>
          </cell>
        </row>
        <row r="15">
          <cell r="DQ15">
            <v>1342.8</v>
          </cell>
          <cell r="DR15">
            <v>430.6</v>
          </cell>
        </row>
        <row r="17">
          <cell r="DQ17">
            <v>205.1</v>
          </cell>
        </row>
        <row r="18">
          <cell r="DQ18">
            <v>25.7</v>
          </cell>
          <cell r="DR18">
            <v>42.5</v>
          </cell>
        </row>
        <row r="19">
          <cell r="DQ19">
            <v>47</v>
          </cell>
          <cell r="DR19">
            <v>1</v>
          </cell>
        </row>
        <row r="20">
          <cell r="DQ20">
            <v>21.8</v>
          </cell>
        </row>
        <row r="21">
          <cell r="DQ21">
            <v>168.8</v>
          </cell>
          <cell r="DR21">
            <v>211.3</v>
          </cell>
        </row>
        <row r="22">
          <cell r="DR22">
            <v>0.7</v>
          </cell>
        </row>
        <row r="23">
          <cell r="DQ23">
            <v>38.4</v>
          </cell>
          <cell r="DR23">
            <v>113.9</v>
          </cell>
        </row>
        <row r="24">
          <cell r="DQ24">
            <v>29.4</v>
          </cell>
        </row>
        <row r="25">
          <cell r="DQ25">
            <v>67.9</v>
          </cell>
          <cell r="DR25">
            <v>87.6</v>
          </cell>
        </row>
        <row r="26">
          <cell r="DQ26">
            <v>95.4</v>
          </cell>
          <cell r="DR26">
            <v>36.5</v>
          </cell>
        </row>
        <row r="28">
          <cell r="DQ28">
            <v>0.8</v>
          </cell>
        </row>
        <row r="29">
          <cell r="DR29">
            <v>0.3</v>
          </cell>
        </row>
        <row r="32">
          <cell r="DQ32">
            <v>84.8</v>
          </cell>
          <cell r="DR32">
            <v>378.1</v>
          </cell>
        </row>
        <row r="33">
          <cell r="DQ33">
            <v>2.4</v>
          </cell>
        </row>
        <row r="34">
          <cell r="DQ34">
            <v>32.5</v>
          </cell>
          <cell r="DR34">
            <v>75.5</v>
          </cell>
        </row>
        <row r="35">
          <cell r="DQ35">
            <v>44.9</v>
          </cell>
          <cell r="DR35">
            <v>6.9</v>
          </cell>
        </row>
        <row r="37">
          <cell r="DQ37">
            <v>55.9</v>
          </cell>
          <cell r="DR37">
            <v>143.8</v>
          </cell>
        </row>
        <row r="38">
          <cell r="DQ38">
            <v>19.7</v>
          </cell>
          <cell r="DR38">
            <v>23.6</v>
          </cell>
        </row>
        <row r="39">
          <cell r="DQ39">
            <v>39.4</v>
          </cell>
          <cell r="DR39">
            <v>222</v>
          </cell>
        </row>
        <row r="40">
          <cell r="DQ40">
            <v>101.5</v>
          </cell>
          <cell r="DR40">
            <v>176.4</v>
          </cell>
        </row>
        <row r="41">
          <cell r="DQ41">
            <v>234.4</v>
          </cell>
          <cell r="DR41">
            <v>667.9</v>
          </cell>
        </row>
        <row r="42">
          <cell r="DQ42">
            <v>53.3</v>
          </cell>
          <cell r="DR42">
            <v>109.6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Q7">
            <v>1798.1</v>
          </cell>
          <cell r="DR7">
            <v>1260.2</v>
          </cell>
        </row>
        <row r="8">
          <cell r="DQ8">
            <v>376.3</v>
          </cell>
          <cell r="DR8">
            <v>57.6</v>
          </cell>
        </row>
        <row r="9">
          <cell r="DQ9">
            <v>217.4</v>
          </cell>
        </row>
        <row r="10">
          <cell r="DQ10">
            <v>1430.3</v>
          </cell>
          <cell r="DR10">
            <v>158.6</v>
          </cell>
        </row>
        <row r="11">
          <cell r="DQ11">
            <v>249.7</v>
          </cell>
        </row>
        <row r="12">
          <cell r="DQ12">
            <v>2200.3</v>
          </cell>
          <cell r="DR12">
            <v>30.3</v>
          </cell>
        </row>
        <row r="13">
          <cell r="DQ13">
            <v>995.9</v>
          </cell>
          <cell r="DR13">
            <v>165.6</v>
          </cell>
        </row>
        <row r="14">
          <cell r="DQ14">
            <v>249.1</v>
          </cell>
        </row>
        <row r="15">
          <cell r="DQ15">
            <v>227.1</v>
          </cell>
        </row>
        <row r="16">
          <cell r="DQ16">
            <v>291.4</v>
          </cell>
        </row>
        <row r="17">
          <cell r="DQ17">
            <v>1605.8</v>
          </cell>
          <cell r="DR17">
            <v>41</v>
          </cell>
        </row>
        <row r="19">
          <cell r="DQ19">
            <v>426.3</v>
          </cell>
          <cell r="DR19">
            <v>55.6</v>
          </cell>
        </row>
        <row r="21">
          <cell r="DQ21">
            <v>64.8</v>
          </cell>
        </row>
        <row r="22">
          <cell r="DQ22">
            <v>3.4</v>
          </cell>
          <cell r="DR22">
            <v>2.3</v>
          </cell>
        </row>
        <row r="23">
          <cell r="DQ23">
            <v>37.5</v>
          </cell>
          <cell r="DR23">
            <v>34.1</v>
          </cell>
        </row>
        <row r="24">
          <cell r="DQ24">
            <v>5</v>
          </cell>
          <cell r="DR24">
            <v>1</v>
          </cell>
        </row>
        <row r="26">
          <cell r="DQ26">
            <v>6.5</v>
          </cell>
        </row>
        <row r="27">
          <cell r="DQ27">
            <v>6.1</v>
          </cell>
        </row>
        <row r="28">
          <cell r="DQ28">
            <v>62.7</v>
          </cell>
        </row>
        <row r="29">
          <cell r="DQ29">
            <v>71.9</v>
          </cell>
          <cell r="DR29">
            <v>69.4</v>
          </cell>
        </row>
        <row r="30">
          <cell r="DQ30">
            <v>30.4</v>
          </cell>
          <cell r="DR30">
            <v>59.9</v>
          </cell>
        </row>
        <row r="31">
          <cell r="DQ31">
            <v>21.3</v>
          </cell>
          <cell r="DR31">
            <v>19.5</v>
          </cell>
        </row>
        <row r="32">
          <cell r="DQ32">
            <v>16.8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M6">
            <v>175.4</v>
          </cell>
          <cell r="N6">
            <v>1.1</v>
          </cell>
        </row>
        <row r="7">
          <cell r="M7">
            <v>172.5</v>
          </cell>
        </row>
        <row r="8">
          <cell r="M8">
            <v>1566.3</v>
          </cell>
          <cell r="N8">
            <v>286</v>
          </cell>
        </row>
        <row r="9">
          <cell r="M9">
            <v>649.3</v>
          </cell>
          <cell r="N9">
            <v>3</v>
          </cell>
        </row>
        <row r="10">
          <cell r="M10">
            <v>293.7</v>
          </cell>
          <cell r="N10">
            <v>98.5</v>
          </cell>
        </row>
        <row r="11">
          <cell r="M11">
            <v>35.4</v>
          </cell>
          <cell r="N11">
            <v>0</v>
          </cell>
        </row>
        <row r="12">
          <cell r="M12">
            <v>102.8</v>
          </cell>
          <cell r="N12">
            <v>69.5</v>
          </cell>
        </row>
        <row r="13">
          <cell r="M13">
            <v>145.4</v>
          </cell>
        </row>
        <row r="14">
          <cell r="M14">
            <v>91.3</v>
          </cell>
        </row>
        <row r="15">
          <cell r="M15">
            <v>267.5</v>
          </cell>
        </row>
        <row r="16">
          <cell r="M16">
            <v>1031.4</v>
          </cell>
          <cell r="N16">
            <v>5.8</v>
          </cell>
        </row>
        <row r="17">
          <cell r="M17">
            <v>128</v>
          </cell>
        </row>
        <row r="19">
          <cell r="M19">
            <v>24.6</v>
          </cell>
        </row>
        <row r="20">
          <cell r="M20">
            <v>86.3</v>
          </cell>
          <cell r="N20">
            <v>0</v>
          </cell>
        </row>
        <row r="21">
          <cell r="M21">
            <v>71.3</v>
          </cell>
          <cell r="N21">
            <v>11.8</v>
          </cell>
        </row>
        <row r="22">
          <cell r="M22">
            <v>128.4</v>
          </cell>
          <cell r="N22">
            <v>24.1</v>
          </cell>
        </row>
        <row r="23">
          <cell r="M23">
            <v>436.9</v>
          </cell>
          <cell r="N23">
            <v>367.9</v>
          </cell>
        </row>
        <row r="24">
          <cell r="M24">
            <v>470</v>
          </cell>
          <cell r="N24">
            <v>305.1</v>
          </cell>
        </row>
        <row r="25">
          <cell r="M25">
            <v>101.6</v>
          </cell>
          <cell r="N25">
            <v>183.2</v>
          </cell>
        </row>
        <row r="26">
          <cell r="M26">
            <v>247.6</v>
          </cell>
          <cell r="N26">
            <v>190.5</v>
          </cell>
        </row>
        <row r="27">
          <cell r="M27">
            <v>506.4</v>
          </cell>
          <cell r="N27">
            <v>414.3</v>
          </cell>
        </row>
        <row r="28">
          <cell r="M28">
            <v>1.9</v>
          </cell>
          <cell r="N28">
            <v>0</v>
          </cell>
        </row>
        <row r="29">
          <cell r="M29">
            <v>80.5</v>
          </cell>
          <cell r="N29">
            <v>22.8</v>
          </cell>
        </row>
        <row r="30">
          <cell r="M30">
            <v>84.4</v>
          </cell>
          <cell r="N30">
            <v>11.6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20"/>
      <sheetName val="2021"/>
    </sheetNames>
    <sheetDataSet>
      <sheetData sheetId="2">
        <row r="56">
          <cell r="S56">
            <v>44.7</v>
          </cell>
        </row>
        <row r="57">
          <cell r="S57">
            <v>100.8</v>
          </cell>
        </row>
        <row r="58">
          <cell r="S58">
            <v>175</v>
          </cell>
        </row>
        <row r="59">
          <cell r="S59">
            <v>81.5</v>
          </cell>
        </row>
        <row r="60">
          <cell r="S60">
            <v>259.3</v>
          </cell>
        </row>
        <row r="61">
          <cell r="S61">
            <v>411.6</v>
          </cell>
        </row>
        <row r="62">
          <cell r="S62">
            <v>362</v>
          </cell>
        </row>
        <row r="63">
          <cell r="S63">
            <v>546.6</v>
          </cell>
        </row>
        <row r="64">
          <cell r="S64">
            <v>218.3</v>
          </cell>
        </row>
        <row r="65">
          <cell r="S65">
            <v>632.5</v>
          </cell>
          <cell r="T65">
            <v>335.2</v>
          </cell>
        </row>
        <row r="66">
          <cell r="S66">
            <v>712.5</v>
          </cell>
        </row>
        <row r="67">
          <cell r="S67">
            <v>222.8</v>
          </cell>
        </row>
        <row r="68">
          <cell r="S68">
            <v>400.5</v>
          </cell>
        </row>
        <row r="69">
          <cell r="S69">
            <v>835</v>
          </cell>
          <cell r="T69">
            <v>454.92</v>
          </cell>
        </row>
        <row r="70">
          <cell r="S70">
            <v>72.3</v>
          </cell>
        </row>
        <row r="71">
          <cell r="S71">
            <v>106.5</v>
          </cell>
        </row>
        <row r="72">
          <cell r="S72">
            <v>101.5</v>
          </cell>
        </row>
        <row r="73">
          <cell r="S73">
            <v>169.8</v>
          </cell>
        </row>
        <row r="74">
          <cell r="S74">
            <v>626.8</v>
          </cell>
        </row>
        <row r="75">
          <cell r="S75">
            <v>390.4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4.421875" style="0" customWidth="1"/>
    <col min="2" max="2" width="26.00390625" style="0" customWidth="1"/>
    <col min="3" max="3" width="13.7109375" style="0" customWidth="1"/>
    <col min="4" max="4" width="14.8515625" style="0" customWidth="1"/>
    <col min="5" max="5" width="19.00390625" style="0" customWidth="1"/>
    <col min="6" max="6" width="14.57421875" style="0" customWidth="1"/>
    <col min="7" max="7" width="14.140625" style="0" customWidth="1"/>
    <col min="8" max="8" width="15.421875" style="0" customWidth="1"/>
    <col min="9" max="9" width="15.140625" style="0" customWidth="1"/>
    <col min="10" max="10" width="16.421875" style="0" customWidth="1"/>
    <col min="11" max="11" width="16.8515625" style="0" customWidth="1"/>
    <col min="12" max="12" width="15.140625" style="0" customWidth="1"/>
    <col min="13" max="13" width="15.7109375" style="0" customWidth="1"/>
  </cols>
  <sheetData>
    <row r="1" spans="1:13" ht="30" customHeight="1">
      <c r="A1" s="345" t="s">
        <v>149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52.5" customHeight="1">
      <c r="A2" s="339" t="s">
        <v>0</v>
      </c>
      <c r="B2" s="339" t="s">
        <v>86</v>
      </c>
      <c r="C2" s="341" t="s">
        <v>11</v>
      </c>
      <c r="D2" s="342"/>
      <c r="E2" s="339" t="s">
        <v>98</v>
      </c>
      <c r="F2" s="341" t="s">
        <v>11</v>
      </c>
      <c r="G2" s="342"/>
      <c r="H2" s="348" t="s">
        <v>103</v>
      </c>
      <c r="I2" s="343" t="s">
        <v>11</v>
      </c>
      <c r="J2" s="343"/>
      <c r="K2" s="344" t="s">
        <v>87</v>
      </c>
      <c r="L2" s="346" t="s">
        <v>11</v>
      </c>
      <c r="M2" s="347"/>
    </row>
    <row r="3" spans="1:13" ht="60">
      <c r="A3" s="340"/>
      <c r="B3" s="340"/>
      <c r="C3" s="9" t="s">
        <v>99</v>
      </c>
      <c r="D3" s="9" t="s">
        <v>100</v>
      </c>
      <c r="E3" s="340"/>
      <c r="F3" s="9" t="s">
        <v>101</v>
      </c>
      <c r="G3" s="9" t="s">
        <v>102</v>
      </c>
      <c r="H3" s="348"/>
      <c r="I3" s="9" t="s">
        <v>104</v>
      </c>
      <c r="J3" s="9" t="s">
        <v>105</v>
      </c>
      <c r="K3" s="344"/>
      <c r="L3" s="12" t="s">
        <v>104</v>
      </c>
      <c r="M3" s="12" t="s">
        <v>105</v>
      </c>
    </row>
    <row r="4" spans="1:13" ht="15">
      <c r="A4" s="37">
        <v>1</v>
      </c>
      <c r="B4" s="329" t="s">
        <v>59</v>
      </c>
      <c r="C4" s="148">
        <f>'ООО УК "ПОКиТС"'!A154</f>
        <v>141</v>
      </c>
      <c r="D4" s="209">
        <f>'ООО УК "ПОКиТС"'!A229</f>
        <v>70</v>
      </c>
      <c r="E4" s="209">
        <f>SUM(F4:G4)</f>
        <v>3380</v>
      </c>
      <c r="F4" s="148">
        <f>'ООО УК "ПОКиТС"'!F155</f>
        <v>2071</v>
      </c>
      <c r="G4" s="209">
        <f>'ООО УК "ПОКиТС"'!F230</f>
        <v>1309</v>
      </c>
      <c r="H4" s="210">
        <f aca="true" t="shared" si="0" ref="H4:H12">SUM(I4:J4)</f>
        <v>58937.78</v>
      </c>
      <c r="I4" s="211">
        <f>'ООО УК "ПОКиТС"'!AN155</f>
        <v>47328.24</v>
      </c>
      <c r="J4" s="211">
        <f>'ООО УК "ПОКиТС"'!AN230</f>
        <v>11609.540000000003</v>
      </c>
      <c r="K4" s="212">
        <f aca="true" t="shared" si="1" ref="K4:M5">H4/E4</f>
        <v>17.43721301775148</v>
      </c>
      <c r="L4" s="212">
        <f t="shared" si="1"/>
        <v>22.852844036697245</v>
      </c>
      <c r="M4" s="17">
        <f t="shared" si="1"/>
        <v>8.86901451489687</v>
      </c>
    </row>
    <row r="5" spans="1:13" ht="15">
      <c r="A5" s="37">
        <f>A4+1</f>
        <v>2</v>
      </c>
      <c r="B5" s="330" t="s">
        <v>13</v>
      </c>
      <c r="C5" s="148">
        <f>'ООО "Базис"'!A15</f>
        <v>9</v>
      </c>
      <c r="D5" s="209">
        <f>'ООО "Базис"'!A41</f>
        <v>22</v>
      </c>
      <c r="E5" s="213">
        <f>SUM(F5:G5)</f>
        <v>1449</v>
      </c>
      <c r="F5" s="213">
        <f>'ООО "Базис"'!F16</f>
        <v>1053</v>
      </c>
      <c r="G5" s="213">
        <f>'ООО "Базис"'!F42</f>
        <v>396</v>
      </c>
      <c r="H5" s="210">
        <f t="shared" si="0"/>
        <v>13863.7</v>
      </c>
      <c r="I5" s="211">
        <f>'ООО "Базис"'!AK16</f>
        <v>10582.800000000001</v>
      </c>
      <c r="J5" s="211">
        <f>'ООО "Базис"'!AK42</f>
        <v>3280.9000000000005</v>
      </c>
      <c r="K5" s="212">
        <f t="shared" si="1"/>
        <v>9.567770876466529</v>
      </c>
      <c r="L5" s="212">
        <f t="shared" si="1"/>
        <v>10.05014245014245</v>
      </c>
      <c r="M5" s="17">
        <f t="shared" si="1"/>
        <v>8.28510101010101</v>
      </c>
    </row>
    <row r="6" spans="1:13" ht="15">
      <c r="A6" s="37">
        <f aca="true" t="shared" si="2" ref="A6:A12">A5+1</f>
        <v>3</v>
      </c>
      <c r="B6" s="330" t="s">
        <v>39</v>
      </c>
      <c r="C6" s="148">
        <f>'ООО "Ненецкая УК"'!A19</f>
        <v>11</v>
      </c>
      <c r="D6" s="209">
        <f>'ООО "Ненецкая УК"'!A35</f>
        <v>13</v>
      </c>
      <c r="E6" s="209">
        <f aca="true" t="shared" si="3" ref="E6:E11">SUM(F6:G6)</f>
        <v>1097</v>
      </c>
      <c r="F6" s="209">
        <f>'ООО "Ненецкая УК"'!F20</f>
        <v>751</v>
      </c>
      <c r="G6" s="209">
        <f>'ООО "Ненецкая УК"'!F36</f>
        <v>346</v>
      </c>
      <c r="H6" s="210">
        <f t="shared" si="0"/>
        <v>12759.099999999999</v>
      </c>
      <c r="I6" s="211">
        <f>'ООО "Ненецкая УК"'!AK20</f>
        <v>9592.3</v>
      </c>
      <c r="J6" s="211">
        <f>'ООО "Ненецкая УК"'!AK36</f>
        <v>3166.8</v>
      </c>
      <c r="K6" s="212">
        <f>H6/E6</f>
        <v>11.630902461257975</v>
      </c>
      <c r="L6" s="212">
        <f>I6/F6</f>
        <v>12.772703062583222</v>
      </c>
      <c r="M6" s="17">
        <f>J6/G6</f>
        <v>9.152601156069364</v>
      </c>
    </row>
    <row r="7" spans="1:13" ht="15">
      <c r="A7" s="37">
        <f t="shared" si="2"/>
        <v>4</v>
      </c>
      <c r="B7" s="318" t="s">
        <v>144</v>
      </c>
      <c r="C7" s="148">
        <f>'ООО "Успех"'!A34</f>
        <v>29</v>
      </c>
      <c r="D7" s="209" t="s">
        <v>106</v>
      </c>
      <c r="E7" s="209">
        <f>SUM(F7:G7)</f>
        <v>1407</v>
      </c>
      <c r="F7" s="213">
        <f>'ООО "Успех"'!F35</f>
        <v>1407</v>
      </c>
      <c r="G7" s="209"/>
      <c r="H7" s="210">
        <f>SUM(I7:J7)</f>
        <v>9250.8</v>
      </c>
      <c r="I7" s="211">
        <f>'ООО "Успех"'!S35</f>
        <v>9250.8</v>
      </c>
      <c r="J7" s="211"/>
      <c r="K7" s="212">
        <f aca="true" t="shared" si="4" ref="K7:L11">H7/E7</f>
        <v>6.574840085287846</v>
      </c>
      <c r="L7" s="212">
        <f t="shared" si="4"/>
        <v>6.574840085287846</v>
      </c>
      <c r="M7" s="17" t="s">
        <v>106</v>
      </c>
    </row>
    <row r="8" spans="1:13" ht="15">
      <c r="A8" s="37">
        <f t="shared" si="2"/>
        <v>5</v>
      </c>
      <c r="B8" s="331" t="s">
        <v>80</v>
      </c>
      <c r="C8" s="148">
        <f>'ООО "Аврора"'!A21</f>
        <v>12</v>
      </c>
      <c r="D8" s="64">
        <f>'ООО "Аврора"'!A36</f>
        <v>12</v>
      </c>
      <c r="E8" s="64">
        <f>SUM(F8:G8)</f>
        <v>742</v>
      </c>
      <c r="F8" s="64">
        <f>'ООО "Аврора"'!F22</f>
        <v>513</v>
      </c>
      <c r="G8" s="64">
        <f>'ООО "Аврора"'!F37</f>
        <v>229</v>
      </c>
      <c r="H8" s="210">
        <f t="shared" si="0"/>
        <v>8386.4</v>
      </c>
      <c r="I8" s="210">
        <f>'ООО "Аврора"'!AK22</f>
        <v>5076.3</v>
      </c>
      <c r="J8" s="210">
        <f>'ООО "Аврора"'!AK37</f>
        <v>3310.1</v>
      </c>
      <c r="K8" s="214">
        <f t="shared" si="4"/>
        <v>11.302425876010782</v>
      </c>
      <c r="L8" s="214">
        <f>I8/F8</f>
        <v>9.895321637426902</v>
      </c>
      <c r="M8" s="38">
        <f>J8/G8</f>
        <v>14.454585152838428</v>
      </c>
    </row>
    <row r="9" spans="1:13" s="36" customFormat="1" ht="15">
      <c r="A9" s="37">
        <f t="shared" si="2"/>
        <v>6</v>
      </c>
      <c r="B9" s="331" t="s">
        <v>53</v>
      </c>
      <c r="C9" s="148">
        <f>'ООО УК "Уютный дом"'!A25</f>
        <v>20</v>
      </c>
      <c r="D9" s="64" t="s">
        <v>106</v>
      </c>
      <c r="E9" s="64">
        <f t="shared" si="3"/>
        <v>1460</v>
      </c>
      <c r="F9" s="64">
        <f>'ООО УК "Уютный дом"'!F26</f>
        <v>1460</v>
      </c>
      <c r="G9" s="64"/>
      <c r="H9" s="210">
        <f t="shared" si="0"/>
        <v>7263.920000000001</v>
      </c>
      <c r="I9" s="210">
        <f>'ООО УК "Уютный дом"'!AK26</f>
        <v>7263.920000000001</v>
      </c>
      <c r="J9" s="210"/>
      <c r="K9" s="214">
        <f>H9/E9</f>
        <v>4.975287671232877</v>
      </c>
      <c r="L9" s="214">
        <f t="shared" si="4"/>
        <v>4.975287671232877</v>
      </c>
      <c r="M9" s="38" t="s">
        <v>106</v>
      </c>
    </row>
    <row r="10" spans="1:13" ht="15">
      <c r="A10" s="37">
        <f t="shared" si="2"/>
        <v>7</v>
      </c>
      <c r="B10" s="300" t="s">
        <v>88</v>
      </c>
      <c r="C10" s="148">
        <f>'ТСЖ "Дворянское гнездо"'!A8</f>
        <v>1</v>
      </c>
      <c r="D10" s="209" t="s">
        <v>106</v>
      </c>
      <c r="E10" s="209">
        <f t="shared" si="3"/>
        <v>75</v>
      </c>
      <c r="F10" s="209">
        <f>'ТСЖ "Дворянское гнездо"'!F9</f>
        <v>75</v>
      </c>
      <c r="G10" s="209"/>
      <c r="H10" s="210">
        <f t="shared" si="0"/>
        <v>610.2</v>
      </c>
      <c r="I10" s="211">
        <f>'ТСЖ "Дворянское гнездо"'!AK9</f>
        <v>610.2</v>
      </c>
      <c r="J10" s="211"/>
      <c r="K10" s="212">
        <f t="shared" si="4"/>
        <v>8.136000000000001</v>
      </c>
      <c r="L10" s="212">
        <f t="shared" si="4"/>
        <v>8.136000000000001</v>
      </c>
      <c r="M10" s="17" t="s">
        <v>106</v>
      </c>
    </row>
    <row r="11" spans="1:13" ht="15">
      <c r="A11" s="37">
        <f t="shared" si="2"/>
        <v>8</v>
      </c>
      <c r="B11" s="300" t="s">
        <v>148</v>
      </c>
      <c r="C11" s="215">
        <f>'ООО "Содружество"'!A76</f>
        <v>70</v>
      </c>
      <c r="D11" s="216" t="s">
        <v>106</v>
      </c>
      <c r="E11" s="209">
        <f t="shared" si="3"/>
        <v>927</v>
      </c>
      <c r="F11" s="217">
        <f>'ООО "Содружество"'!F77</f>
        <v>927</v>
      </c>
      <c r="G11" s="217"/>
      <c r="H11" s="210">
        <f t="shared" si="0"/>
        <v>6274.79</v>
      </c>
      <c r="I11" s="218">
        <f>'ООО "Содружество"'!AK77</f>
        <v>6274.79</v>
      </c>
      <c r="J11" s="218"/>
      <c r="K11" s="219">
        <f>H11/E11</f>
        <v>6.768921251348436</v>
      </c>
      <c r="L11" s="212">
        <f t="shared" si="4"/>
        <v>6.768921251348436</v>
      </c>
      <c r="M11" s="17" t="s">
        <v>106</v>
      </c>
    </row>
    <row r="12" spans="1:13" s="229" customFormat="1" ht="15">
      <c r="A12" s="64">
        <f t="shared" si="2"/>
        <v>9</v>
      </c>
      <c r="B12" s="332" t="s">
        <v>107</v>
      </c>
      <c r="C12" s="215">
        <f>'ООО УК "МКД-Сервис"'!A27</f>
        <v>16</v>
      </c>
      <c r="D12" s="216">
        <f>'ООО УК "МКД-Сервис"'!A37</f>
        <v>7</v>
      </c>
      <c r="E12" s="226">
        <f>SUM(F12:G12)</f>
        <v>435</v>
      </c>
      <c r="F12" s="227">
        <f>'ООО УК "МКД-Сервис"'!F29</f>
        <v>332</v>
      </c>
      <c r="G12" s="228">
        <f>'ООО УК "МКД-Сервис"'!F38</f>
        <v>103</v>
      </c>
      <c r="H12" s="210">
        <f t="shared" si="0"/>
        <v>4184.34</v>
      </c>
      <c r="I12" s="218">
        <f>'ООО УК "МКД-Сервис"'!AK29</f>
        <v>3656.37</v>
      </c>
      <c r="J12" s="218">
        <f>'ООО УК "МКД-Сервис"'!AK38</f>
        <v>527.97</v>
      </c>
      <c r="K12" s="219">
        <f>H12/E12</f>
        <v>9.619172413793104</v>
      </c>
      <c r="L12" s="212">
        <f>I12/F12</f>
        <v>11.013162650602409</v>
      </c>
      <c r="M12" s="212" t="s">
        <v>106</v>
      </c>
    </row>
    <row r="13" spans="1:13" s="229" customFormat="1" ht="15">
      <c r="A13" s="64">
        <v>10</v>
      </c>
      <c r="B13" s="332" t="s">
        <v>146</v>
      </c>
      <c r="C13" s="215">
        <f>'ООО "ЭНБИО"'!A34</f>
        <v>21</v>
      </c>
      <c r="D13" s="216">
        <f>'ООО "ЭНБИО"'!A42</f>
        <v>6</v>
      </c>
      <c r="E13" s="230">
        <f>SUM(F13:G13)</f>
        <v>787</v>
      </c>
      <c r="F13" s="227">
        <f>'ООО "ЭНБИО"'!F35</f>
        <v>634</v>
      </c>
      <c r="G13" s="228">
        <f>'ООО "ЭНБИО"'!F43</f>
        <v>153</v>
      </c>
      <c r="H13" s="210">
        <f>SUM(I13:J13)</f>
        <v>5912.900000000001</v>
      </c>
      <c r="I13" s="218">
        <f>'ООО "ЭНБИО"'!AN35</f>
        <v>5166.700000000001</v>
      </c>
      <c r="J13" s="218">
        <f>'ООО "ЭНБИО"'!AN43</f>
        <v>746.1999999999998</v>
      </c>
      <c r="K13" s="219">
        <f>H13/E13</f>
        <v>7.513214739517155</v>
      </c>
      <c r="L13" s="212">
        <f>I13/F13</f>
        <v>8.149369085173502</v>
      </c>
      <c r="M13" s="212" t="s">
        <v>106</v>
      </c>
    </row>
    <row r="14" spans="1:13" ht="15">
      <c r="A14" s="338" t="s">
        <v>5</v>
      </c>
      <c r="B14" s="338"/>
      <c r="C14" s="6">
        <f aca="true" t="shared" si="5" ref="C14:J14">SUM(C4:C13)</f>
        <v>330</v>
      </c>
      <c r="D14" s="6">
        <f t="shared" si="5"/>
        <v>130</v>
      </c>
      <c r="E14" s="47">
        <f t="shared" si="5"/>
        <v>11759</v>
      </c>
      <c r="F14" s="47">
        <f t="shared" si="5"/>
        <v>9223</v>
      </c>
      <c r="G14" s="6">
        <f t="shared" si="5"/>
        <v>2536</v>
      </c>
      <c r="H14" s="7">
        <f t="shared" si="5"/>
        <v>127443.92999999996</v>
      </c>
      <c r="I14" s="7">
        <f t="shared" si="5"/>
        <v>104802.41999999998</v>
      </c>
      <c r="J14" s="7">
        <f t="shared" si="5"/>
        <v>22641.510000000002</v>
      </c>
      <c r="K14" s="6" t="s">
        <v>89</v>
      </c>
      <c r="L14" s="6" t="s">
        <v>89</v>
      </c>
      <c r="M14" s="6" t="s">
        <v>89</v>
      </c>
    </row>
    <row r="15" spans="1:2" ht="15">
      <c r="A15" s="301"/>
      <c r="B15" s="301"/>
    </row>
    <row r="16" spans="1:2" ht="15">
      <c r="A16" s="48"/>
      <c r="B16" s="301" t="s">
        <v>143</v>
      </c>
    </row>
    <row r="17" spans="1:10" ht="15">
      <c r="A17" s="301"/>
      <c r="B17" s="301"/>
      <c r="I17" s="2"/>
      <c r="J17" s="2"/>
    </row>
    <row r="19" spans="8:9" ht="15">
      <c r="H19" s="2"/>
      <c r="I19" s="2"/>
    </row>
  </sheetData>
  <sheetProtection/>
  <mergeCells count="11">
    <mergeCell ref="A1:M1"/>
    <mergeCell ref="L2:M2"/>
    <mergeCell ref="F2:G2"/>
    <mergeCell ref="E2:E3"/>
    <mergeCell ref="H2:H3"/>
    <mergeCell ref="A14:B14"/>
    <mergeCell ref="A2:A3"/>
    <mergeCell ref="B2:B3"/>
    <mergeCell ref="C2:D2"/>
    <mergeCell ref="I2:J2"/>
    <mergeCell ref="K2:K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K32"/>
  <sheetViews>
    <sheetView zoomScaleSheetLayoutView="100" zoomScalePageLayoutView="0" workbookViewId="0" topLeftCell="A1">
      <pane xSplit="6" ySplit="6" topLeftCell="X1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E2" sqref="AE1:AG16384"/>
    </sheetView>
  </sheetViews>
  <sheetFormatPr defaultColWidth="9.140625" defaultRowHeight="15" outlineLevelCol="1"/>
  <cols>
    <col min="1" max="1" width="5.00390625" style="29" customWidth="1"/>
    <col min="2" max="2" width="28.57421875" style="29" bestFit="1" customWidth="1"/>
    <col min="3" max="3" width="20.8515625" style="29" bestFit="1" customWidth="1"/>
    <col min="4" max="4" width="9.140625" style="40" customWidth="1"/>
    <col min="5" max="6" width="8.7109375" style="40" customWidth="1"/>
    <col min="7" max="7" width="11.00390625" style="118" hidden="1" customWidth="1" outlineLevel="1"/>
    <col min="8" max="8" width="9.8515625" style="118" hidden="1" customWidth="1" outlineLevel="1"/>
    <col min="9" max="9" width="9.7109375" style="118" hidden="1" customWidth="1" outlineLevel="1"/>
    <col min="10" max="10" width="9.7109375" style="118" hidden="1" customWidth="1" outlineLevel="1" collapsed="1"/>
    <col min="11" max="11" width="9.28125" style="118" hidden="1" customWidth="1" outlineLevel="1"/>
    <col min="12" max="12" width="9.57421875" style="118" hidden="1" customWidth="1" outlineLevel="1"/>
    <col min="13" max="13" width="11.8515625" style="118" hidden="1" customWidth="1" outlineLevel="1" collapsed="1"/>
    <col min="14" max="14" width="10.421875" style="118" hidden="1" customWidth="1" outlineLevel="1"/>
    <col min="15" max="15" width="10.57421875" style="118" hidden="1" customWidth="1" outlineLevel="1"/>
    <col min="16" max="16" width="10.8515625" style="118" hidden="1" customWidth="1" outlineLevel="1" collapsed="1"/>
    <col min="17" max="17" width="10.421875" style="118" hidden="1" customWidth="1" outlineLevel="1"/>
    <col min="18" max="18" width="11.140625" style="118" hidden="1" customWidth="1" outlineLevel="1"/>
    <col min="19" max="19" width="11.8515625" style="118" hidden="1" customWidth="1" outlineLevel="1" collapsed="1"/>
    <col min="20" max="20" width="11.8515625" style="118" hidden="1" customWidth="1" outlineLevel="1"/>
    <col min="21" max="21" width="12.28125" style="118" hidden="1" customWidth="1" outlineLevel="1"/>
    <col min="22" max="22" width="12.8515625" style="118" hidden="1" customWidth="1" outlineLevel="1" collapsed="1"/>
    <col min="23" max="24" width="12.8515625" style="118" hidden="1" customWidth="1" outlineLevel="1"/>
    <col min="25" max="25" width="12.8515625" style="118" hidden="1" customWidth="1" outlineLevel="1" collapsed="1"/>
    <col min="26" max="27" width="12.8515625" style="118" hidden="1" customWidth="1" outlineLevel="1"/>
    <col min="28" max="28" width="12.8515625" style="118" hidden="1" customWidth="1" outlineLevel="1" collapsed="1"/>
    <col min="29" max="30" width="12.8515625" style="118" hidden="1" customWidth="1" outlineLevel="1"/>
    <col min="31" max="31" width="12.8515625" style="118" hidden="1" customWidth="1" outlineLevel="1" collapsed="1"/>
    <col min="32" max="33" width="12.8515625" style="118" hidden="1" customWidth="1" outlineLevel="1"/>
    <col min="34" max="34" width="12.8515625" style="118" customWidth="1" collapsed="1"/>
    <col min="35" max="36" width="12.8515625" style="118" customWidth="1"/>
    <col min="37" max="37" width="15.28125" style="67" customWidth="1"/>
    <col min="38" max="16384" width="9.140625" style="29" customWidth="1"/>
  </cols>
  <sheetData>
    <row r="1" spans="2:37" ht="15">
      <c r="B1" s="451" t="s">
        <v>10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</row>
    <row r="2" spans="3:6" ht="38.25" customHeight="1">
      <c r="C2" s="8"/>
      <c r="D2" s="452"/>
      <c r="E2" s="452"/>
      <c r="F2" s="452"/>
    </row>
    <row r="3" spans="7:37" ht="15"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50" t="s">
        <v>9</v>
      </c>
    </row>
    <row r="4" spans="1:37" ht="29.25" customHeight="1">
      <c r="A4" s="380" t="s">
        <v>0</v>
      </c>
      <c r="B4" s="380" t="s">
        <v>12</v>
      </c>
      <c r="C4" s="380" t="s">
        <v>1</v>
      </c>
      <c r="D4" s="380"/>
      <c r="E4" s="380"/>
      <c r="F4" s="364" t="s">
        <v>61</v>
      </c>
      <c r="G4" s="447" t="s">
        <v>120</v>
      </c>
      <c r="H4" s="447"/>
      <c r="I4" s="447"/>
      <c r="J4" s="447" t="s">
        <v>121</v>
      </c>
      <c r="K4" s="447"/>
      <c r="L4" s="447"/>
      <c r="M4" s="447" t="s">
        <v>122</v>
      </c>
      <c r="N4" s="447"/>
      <c r="O4" s="447"/>
      <c r="P4" s="447" t="s">
        <v>123</v>
      </c>
      <c r="Q4" s="447"/>
      <c r="R4" s="447"/>
      <c r="S4" s="447" t="s">
        <v>124</v>
      </c>
      <c r="T4" s="447"/>
      <c r="U4" s="447"/>
      <c r="V4" s="447" t="s">
        <v>125</v>
      </c>
      <c r="W4" s="447"/>
      <c r="X4" s="447"/>
      <c r="Y4" s="447" t="s">
        <v>127</v>
      </c>
      <c r="Z4" s="447"/>
      <c r="AA4" s="447"/>
      <c r="AB4" s="447" t="s">
        <v>128</v>
      </c>
      <c r="AC4" s="447"/>
      <c r="AD4" s="447"/>
      <c r="AE4" s="447" t="s">
        <v>130</v>
      </c>
      <c r="AF4" s="447"/>
      <c r="AG4" s="447"/>
      <c r="AH4" s="447" t="s">
        <v>131</v>
      </c>
      <c r="AI4" s="447"/>
      <c r="AJ4" s="447"/>
      <c r="AK4" s="453" t="s">
        <v>84</v>
      </c>
    </row>
    <row r="5" spans="1:37" ht="13.5" customHeight="1">
      <c r="A5" s="380"/>
      <c r="B5" s="380"/>
      <c r="C5" s="380" t="s">
        <v>2</v>
      </c>
      <c r="D5" s="380" t="s">
        <v>3</v>
      </c>
      <c r="E5" s="380" t="s">
        <v>4</v>
      </c>
      <c r="F5" s="369"/>
      <c r="G5" s="448" t="s">
        <v>5</v>
      </c>
      <c r="H5" s="449" t="s">
        <v>11</v>
      </c>
      <c r="I5" s="450"/>
      <c r="J5" s="448" t="s">
        <v>5</v>
      </c>
      <c r="K5" s="449" t="s">
        <v>11</v>
      </c>
      <c r="L5" s="450"/>
      <c r="M5" s="448" t="s">
        <v>5</v>
      </c>
      <c r="N5" s="449" t="s">
        <v>11</v>
      </c>
      <c r="O5" s="450"/>
      <c r="P5" s="448" t="s">
        <v>5</v>
      </c>
      <c r="Q5" s="449" t="s">
        <v>11</v>
      </c>
      <c r="R5" s="450"/>
      <c r="S5" s="448" t="s">
        <v>5</v>
      </c>
      <c r="T5" s="449" t="s">
        <v>11</v>
      </c>
      <c r="U5" s="450"/>
      <c r="V5" s="448" t="s">
        <v>5</v>
      </c>
      <c r="W5" s="449" t="s">
        <v>11</v>
      </c>
      <c r="X5" s="450"/>
      <c r="Y5" s="448" t="s">
        <v>5</v>
      </c>
      <c r="Z5" s="449" t="s">
        <v>11</v>
      </c>
      <c r="AA5" s="450"/>
      <c r="AB5" s="448" t="s">
        <v>5</v>
      </c>
      <c r="AC5" s="449" t="s">
        <v>11</v>
      </c>
      <c r="AD5" s="450"/>
      <c r="AE5" s="448" t="s">
        <v>5</v>
      </c>
      <c r="AF5" s="449" t="s">
        <v>11</v>
      </c>
      <c r="AG5" s="450"/>
      <c r="AH5" s="448" t="s">
        <v>5</v>
      </c>
      <c r="AI5" s="449" t="s">
        <v>11</v>
      </c>
      <c r="AJ5" s="450"/>
      <c r="AK5" s="454"/>
    </row>
    <row r="6" spans="1:37" ht="60">
      <c r="A6" s="380"/>
      <c r="B6" s="380"/>
      <c r="C6" s="380"/>
      <c r="D6" s="380"/>
      <c r="E6" s="380"/>
      <c r="F6" s="365"/>
      <c r="G6" s="448"/>
      <c r="H6" s="120" t="s">
        <v>6</v>
      </c>
      <c r="I6" s="120" t="s">
        <v>7</v>
      </c>
      <c r="J6" s="448"/>
      <c r="K6" s="120" t="s">
        <v>6</v>
      </c>
      <c r="L6" s="120" t="s">
        <v>7</v>
      </c>
      <c r="M6" s="448"/>
      <c r="N6" s="120" t="s">
        <v>6</v>
      </c>
      <c r="O6" s="120" t="s">
        <v>7</v>
      </c>
      <c r="P6" s="448"/>
      <c r="Q6" s="120" t="s">
        <v>6</v>
      </c>
      <c r="R6" s="120" t="s">
        <v>7</v>
      </c>
      <c r="S6" s="448"/>
      <c r="T6" s="120" t="s">
        <v>6</v>
      </c>
      <c r="U6" s="120" t="s">
        <v>7</v>
      </c>
      <c r="V6" s="448"/>
      <c r="W6" s="120" t="s">
        <v>6</v>
      </c>
      <c r="X6" s="120" t="s">
        <v>7</v>
      </c>
      <c r="Y6" s="448"/>
      <c r="Z6" s="120" t="s">
        <v>6</v>
      </c>
      <c r="AA6" s="120" t="s">
        <v>7</v>
      </c>
      <c r="AB6" s="448"/>
      <c r="AC6" s="120" t="s">
        <v>6</v>
      </c>
      <c r="AD6" s="120" t="s">
        <v>7</v>
      </c>
      <c r="AE6" s="448"/>
      <c r="AF6" s="120" t="s">
        <v>6</v>
      </c>
      <c r="AG6" s="120" t="s">
        <v>7</v>
      </c>
      <c r="AH6" s="448"/>
      <c r="AI6" s="120" t="s">
        <v>6</v>
      </c>
      <c r="AJ6" s="120" t="s">
        <v>7</v>
      </c>
      <c r="AK6" s="455"/>
    </row>
    <row r="7" spans="1:37" ht="15">
      <c r="A7" s="158">
        <v>1</v>
      </c>
      <c r="B7" s="30" t="s">
        <v>78</v>
      </c>
      <c r="C7" s="30" t="s">
        <v>19</v>
      </c>
      <c r="D7" s="35">
        <v>10</v>
      </c>
      <c r="E7" s="35"/>
      <c r="F7" s="31">
        <f>'[2]МКД'!$H$32</f>
        <v>72</v>
      </c>
      <c r="G7" s="27">
        <f>H7+I7</f>
        <v>363.653</v>
      </c>
      <c r="H7" s="27">
        <v>180.43</v>
      </c>
      <c r="I7" s="27">
        <v>183.223</v>
      </c>
      <c r="J7" s="27">
        <f>K7+L7</f>
        <v>363.653</v>
      </c>
      <c r="K7" s="27">
        <v>180.43</v>
      </c>
      <c r="L7" s="27">
        <v>183.223</v>
      </c>
      <c r="M7" s="27">
        <f>N7+O7</f>
        <v>363.653</v>
      </c>
      <c r="N7" s="27">
        <v>180.43</v>
      </c>
      <c r="O7" s="27">
        <v>183.223</v>
      </c>
      <c r="P7" s="27">
        <f>Q7+R7</f>
        <v>363.653</v>
      </c>
      <c r="Q7" s="27">
        <v>180.43</v>
      </c>
      <c r="R7" s="27">
        <v>183.223</v>
      </c>
      <c r="S7" s="27">
        <f>T7+U7</f>
        <v>363.653</v>
      </c>
      <c r="T7" s="27">
        <v>180.43</v>
      </c>
      <c r="U7" s="27">
        <v>183.223</v>
      </c>
      <c r="V7" s="27">
        <f>W7+X7</f>
        <v>363.653</v>
      </c>
      <c r="W7" s="190">
        <v>180.43</v>
      </c>
      <c r="X7" s="190">
        <v>183.223</v>
      </c>
      <c r="Y7" s="27">
        <f>Z7+AA7</f>
        <v>363653</v>
      </c>
      <c r="Z7" s="190">
        <v>180430</v>
      </c>
      <c r="AA7" s="190">
        <v>183223</v>
      </c>
      <c r="AB7" s="27">
        <f>AC7+AD7</f>
        <v>363.653</v>
      </c>
      <c r="AC7" s="27">
        <v>180.43</v>
      </c>
      <c r="AD7" s="27">
        <v>183.223</v>
      </c>
      <c r="AE7" s="27">
        <f>AF7+AG7</f>
        <v>363.653</v>
      </c>
      <c r="AF7" s="27">
        <v>180.43</v>
      </c>
      <c r="AG7" s="27">
        <v>183.223</v>
      </c>
      <c r="AH7" s="27">
        <f>AI7+AJ7</f>
        <v>363.653</v>
      </c>
      <c r="AI7" s="27">
        <v>180.43</v>
      </c>
      <c r="AJ7" s="27">
        <v>183.223</v>
      </c>
      <c r="AK7" s="121">
        <f>Y7/F7</f>
        <v>5050.736111111111</v>
      </c>
    </row>
    <row r="8" spans="1:37" ht="15">
      <c r="A8" s="158">
        <v>2</v>
      </c>
      <c r="B8" s="30" t="s">
        <v>78</v>
      </c>
      <c r="C8" s="30" t="s">
        <v>19</v>
      </c>
      <c r="D8" s="35">
        <v>12</v>
      </c>
      <c r="E8" s="35"/>
      <c r="F8" s="31">
        <f>'[2]МКД'!$H$352</f>
        <v>96</v>
      </c>
      <c r="G8" s="27">
        <f>H8+I8</f>
        <v>602.26</v>
      </c>
      <c r="H8" s="27">
        <v>243.105</v>
      </c>
      <c r="I8" s="27">
        <v>359.155</v>
      </c>
      <c r="J8" s="27">
        <f>K8+L8</f>
        <v>602.26</v>
      </c>
      <c r="K8" s="27">
        <v>243.105</v>
      </c>
      <c r="L8" s="27">
        <v>359.155</v>
      </c>
      <c r="M8" s="27">
        <f>N8+O8</f>
        <v>602.26</v>
      </c>
      <c r="N8" s="27">
        <v>243.105</v>
      </c>
      <c r="O8" s="27">
        <v>359.155</v>
      </c>
      <c r="P8" s="27">
        <f>Q8+R8</f>
        <v>602.26</v>
      </c>
      <c r="Q8" s="27">
        <v>243.105</v>
      </c>
      <c r="R8" s="27">
        <v>359.155</v>
      </c>
      <c r="S8" s="27">
        <f>T8+U8</f>
        <v>602.26</v>
      </c>
      <c r="T8" s="27">
        <v>243.105</v>
      </c>
      <c r="U8" s="27">
        <v>359.155</v>
      </c>
      <c r="V8" s="27">
        <f>W8+X8</f>
        <v>602.26</v>
      </c>
      <c r="W8" s="190">
        <v>243.105</v>
      </c>
      <c r="X8" s="190">
        <v>359.155</v>
      </c>
      <c r="Y8" s="27">
        <f>Z8+AA8</f>
        <v>602260</v>
      </c>
      <c r="Z8" s="190">
        <v>243105</v>
      </c>
      <c r="AA8" s="190">
        <v>359155</v>
      </c>
      <c r="AB8" s="27">
        <f>AC8+AD8</f>
        <v>602.26</v>
      </c>
      <c r="AC8" s="27">
        <v>243.105</v>
      </c>
      <c r="AD8" s="27">
        <v>359.155</v>
      </c>
      <c r="AE8" s="27">
        <f>AF8+AG8</f>
        <v>602.26</v>
      </c>
      <c r="AF8" s="27">
        <v>243.105</v>
      </c>
      <c r="AG8" s="27">
        <v>359.155</v>
      </c>
      <c r="AH8" s="27">
        <f>AI8+AJ8</f>
        <v>602.26</v>
      </c>
      <c r="AI8" s="27">
        <v>243.105</v>
      </c>
      <c r="AJ8" s="27">
        <v>359.155</v>
      </c>
      <c r="AK8" s="121">
        <f aca="true" t="shared" si="0" ref="AK8:AK31">Y8/F8</f>
        <v>6273.541666666667</v>
      </c>
    </row>
    <row r="9" spans="1:37" ht="15">
      <c r="A9" s="158">
        <v>3</v>
      </c>
      <c r="B9" s="30" t="s">
        <v>78</v>
      </c>
      <c r="C9" s="30" t="s">
        <v>19</v>
      </c>
      <c r="D9" s="35">
        <v>33</v>
      </c>
      <c r="E9" s="35"/>
      <c r="F9" s="31">
        <f>'[2]МКД'!$H$353</f>
        <v>60</v>
      </c>
      <c r="G9" s="27">
        <f>H9+I9</f>
        <v>10.304</v>
      </c>
      <c r="H9" s="27">
        <v>10.304</v>
      </c>
      <c r="I9" s="27">
        <v>0</v>
      </c>
      <c r="J9" s="27">
        <f>K9+L9</f>
        <v>10.304</v>
      </c>
      <c r="K9" s="27">
        <v>10.304</v>
      </c>
      <c r="L9" s="27"/>
      <c r="M9" s="27">
        <f>N9+O9</f>
        <v>10.304</v>
      </c>
      <c r="N9" s="27">
        <v>10.304</v>
      </c>
      <c r="O9" s="27"/>
      <c r="P9" s="27">
        <f>Q9+R9</f>
        <v>10.304</v>
      </c>
      <c r="Q9" s="27">
        <v>10.304</v>
      </c>
      <c r="R9" s="27"/>
      <c r="S9" s="27">
        <f>T9+U9</f>
        <v>10.304</v>
      </c>
      <c r="T9" s="27">
        <v>10.304</v>
      </c>
      <c r="U9" s="27"/>
      <c r="V9" s="27">
        <f>W9+X9</f>
        <v>10.304</v>
      </c>
      <c r="W9" s="190">
        <v>10.304</v>
      </c>
      <c r="X9" s="190"/>
      <c r="Y9" s="27">
        <f>Z9+AA9</f>
        <v>10304</v>
      </c>
      <c r="Z9" s="190">
        <v>10304</v>
      </c>
      <c r="AA9" s="190"/>
      <c r="AB9" s="27">
        <f>AC9+AD9</f>
        <v>10.304</v>
      </c>
      <c r="AC9" s="27">
        <v>10.304</v>
      </c>
      <c r="AD9" s="27"/>
      <c r="AE9" s="27">
        <f>AF9+AG9</f>
        <v>10.304</v>
      </c>
      <c r="AF9" s="27">
        <v>10.304</v>
      </c>
      <c r="AG9" s="27"/>
      <c r="AH9" s="27">
        <f>AI9+AJ9</f>
        <v>10.304</v>
      </c>
      <c r="AI9" s="27">
        <v>10.304</v>
      </c>
      <c r="AJ9" s="27"/>
      <c r="AK9" s="121">
        <f t="shared" si="0"/>
        <v>171.73333333333332</v>
      </c>
    </row>
    <row r="10" spans="1:37" ht="15" customHeight="1">
      <c r="A10" s="158">
        <v>4</v>
      </c>
      <c r="B10" s="30" t="s">
        <v>78</v>
      </c>
      <c r="C10" s="30" t="s">
        <v>16</v>
      </c>
      <c r="D10" s="35">
        <v>5</v>
      </c>
      <c r="E10" s="35"/>
      <c r="F10" s="31">
        <f>'[2]МКД'!$H$167</f>
        <v>58</v>
      </c>
      <c r="G10" s="27">
        <f aca="true" t="shared" si="1" ref="G10:G31">H10+I10</f>
        <v>8.509</v>
      </c>
      <c r="H10" s="27">
        <v>6.074</v>
      </c>
      <c r="I10" s="27">
        <v>2.435</v>
      </c>
      <c r="J10" s="27">
        <f aca="true" t="shared" si="2" ref="J10:J31">K10+L10</f>
        <v>8.509</v>
      </c>
      <c r="K10" s="27">
        <v>6.074</v>
      </c>
      <c r="L10" s="27">
        <v>2.435</v>
      </c>
      <c r="M10" s="27">
        <f aca="true" t="shared" si="3" ref="M10:M31">N10+O10</f>
        <v>8.509</v>
      </c>
      <c r="N10" s="27">
        <v>6.074</v>
      </c>
      <c r="O10" s="27">
        <v>2.435</v>
      </c>
      <c r="P10" s="27">
        <f aca="true" t="shared" si="4" ref="P10:P31">Q10+R10</f>
        <v>8.509</v>
      </c>
      <c r="Q10" s="27">
        <v>6.074</v>
      </c>
      <c r="R10" s="27">
        <v>2.435</v>
      </c>
      <c r="S10" s="27">
        <f aca="true" t="shared" si="5" ref="S10:S31">T10+U10</f>
        <v>8.509</v>
      </c>
      <c r="T10" s="27">
        <v>6.074</v>
      </c>
      <c r="U10" s="27">
        <v>2.435</v>
      </c>
      <c r="V10" s="27">
        <f aca="true" t="shared" si="6" ref="V10:V31">W10+X10</f>
        <v>8.509</v>
      </c>
      <c r="W10" s="190">
        <v>6.074</v>
      </c>
      <c r="X10" s="190">
        <v>2.435</v>
      </c>
      <c r="Y10" s="27">
        <f aca="true" t="shared" si="7" ref="Y10:Y31">Z10+AA10</f>
        <v>8509</v>
      </c>
      <c r="Z10" s="190">
        <v>6074</v>
      </c>
      <c r="AA10" s="190">
        <v>2435</v>
      </c>
      <c r="AB10" s="27">
        <f aca="true" t="shared" si="8" ref="AB10:AB31">AC10+AD10</f>
        <v>8.509</v>
      </c>
      <c r="AC10" s="27">
        <v>6.074</v>
      </c>
      <c r="AD10" s="27">
        <v>2.435</v>
      </c>
      <c r="AE10" s="27">
        <f aca="true" t="shared" si="9" ref="AE10:AE31">AF10+AG10</f>
        <v>8.509</v>
      </c>
      <c r="AF10" s="27">
        <v>6.074</v>
      </c>
      <c r="AG10" s="27">
        <v>2.435</v>
      </c>
      <c r="AH10" s="27">
        <f aca="true" t="shared" si="10" ref="AH10:AH31">AI10+AJ10</f>
        <v>8.509</v>
      </c>
      <c r="AI10" s="27">
        <v>6.074</v>
      </c>
      <c r="AJ10" s="27">
        <v>2.435</v>
      </c>
      <c r="AK10" s="121">
        <f>AH10/F10</f>
        <v>0.14670689655172414</v>
      </c>
    </row>
    <row r="11" spans="1:37" ht="15">
      <c r="A11" s="158">
        <f aca="true" t="shared" si="11" ref="A11:A28">A10+1</f>
        <v>5</v>
      </c>
      <c r="B11" s="30" t="s">
        <v>78</v>
      </c>
      <c r="C11" s="30" t="s">
        <v>16</v>
      </c>
      <c r="D11" s="35">
        <v>20</v>
      </c>
      <c r="E11" s="35"/>
      <c r="F11" s="31">
        <f>'[2]МКД'!$H$168</f>
        <v>19</v>
      </c>
      <c r="G11" s="27">
        <f t="shared" si="1"/>
        <v>39.84</v>
      </c>
      <c r="H11" s="27">
        <v>19.716</v>
      </c>
      <c r="I11" s="27">
        <v>20.124</v>
      </c>
      <c r="J11" s="27">
        <f t="shared" si="2"/>
        <v>39.84</v>
      </c>
      <c r="K11" s="27">
        <v>19.716</v>
      </c>
      <c r="L11" s="27">
        <v>20.124</v>
      </c>
      <c r="M11" s="27">
        <f t="shared" si="3"/>
        <v>39.84</v>
      </c>
      <c r="N11" s="27">
        <v>19.716</v>
      </c>
      <c r="O11" s="27">
        <v>20.124</v>
      </c>
      <c r="P11" s="27">
        <f t="shared" si="4"/>
        <v>39.84</v>
      </c>
      <c r="Q11" s="27">
        <v>19.716</v>
      </c>
      <c r="R11" s="27">
        <v>20.124</v>
      </c>
      <c r="S11" s="27">
        <f t="shared" si="5"/>
        <v>39.84</v>
      </c>
      <c r="T11" s="27">
        <v>19.716</v>
      </c>
      <c r="U11" s="27">
        <v>20.124</v>
      </c>
      <c r="V11" s="27">
        <f t="shared" si="6"/>
        <v>39.84</v>
      </c>
      <c r="W11" s="190">
        <v>19.716</v>
      </c>
      <c r="X11" s="190">
        <v>20.124</v>
      </c>
      <c r="Y11" s="27">
        <f t="shared" si="7"/>
        <v>39840</v>
      </c>
      <c r="Z11" s="190">
        <v>19716</v>
      </c>
      <c r="AA11" s="190">
        <v>20124</v>
      </c>
      <c r="AB11" s="27">
        <f t="shared" si="8"/>
        <v>39.84</v>
      </c>
      <c r="AC11" s="27">
        <v>19.716</v>
      </c>
      <c r="AD11" s="27">
        <v>20.124</v>
      </c>
      <c r="AE11" s="27">
        <f t="shared" si="9"/>
        <v>39.84</v>
      </c>
      <c r="AF11" s="27">
        <v>19.716</v>
      </c>
      <c r="AG11" s="27">
        <v>20.124</v>
      </c>
      <c r="AH11" s="27">
        <f t="shared" si="10"/>
        <v>39.84</v>
      </c>
      <c r="AI11" s="27">
        <v>19.716</v>
      </c>
      <c r="AJ11" s="27">
        <v>20.124</v>
      </c>
      <c r="AK11" s="121">
        <f aca="true" t="shared" si="12" ref="AK11:AK31">AH11/F11</f>
        <v>2.0968421052631583</v>
      </c>
    </row>
    <row r="12" spans="1:37" ht="15">
      <c r="A12" s="158">
        <f t="shared" si="11"/>
        <v>6</v>
      </c>
      <c r="B12" s="30" t="s">
        <v>78</v>
      </c>
      <c r="C12" s="30" t="s">
        <v>16</v>
      </c>
      <c r="D12" s="35">
        <v>31</v>
      </c>
      <c r="E12" s="35" t="s">
        <v>17</v>
      </c>
      <c r="F12" s="31">
        <f>'[2]МКД'!$H$169</f>
        <v>60</v>
      </c>
      <c r="G12" s="27">
        <f t="shared" si="1"/>
        <v>53.878</v>
      </c>
      <c r="H12" s="27">
        <v>32.6</v>
      </c>
      <c r="I12" s="27">
        <v>21.278</v>
      </c>
      <c r="J12" s="27">
        <f t="shared" si="2"/>
        <v>53.878</v>
      </c>
      <c r="K12" s="27">
        <v>32.6</v>
      </c>
      <c r="L12" s="27">
        <v>21.278</v>
      </c>
      <c r="M12" s="27">
        <f t="shared" si="3"/>
        <v>53.878</v>
      </c>
      <c r="N12" s="27">
        <v>32.6</v>
      </c>
      <c r="O12" s="27">
        <v>21.278</v>
      </c>
      <c r="P12" s="27">
        <f t="shared" si="4"/>
        <v>53.878</v>
      </c>
      <c r="Q12" s="27">
        <v>32.6</v>
      </c>
      <c r="R12" s="27">
        <v>21.278</v>
      </c>
      <c r="S12" s="27">
        <f t="shared" si="5"/>
        <v>53.878</v>
      </c>
      <c r="T12" s="27">
        <v>32.6</v>
      </c>
      <c r="U12" s="27">
        <v>21.278</v>
      </c>
      <c r="V12" s="27">
        <f t="shared" si="6"/>
        <v>53.878</v>
      </c>
      <c r="W12" s="190">
        <v>32.6</v>
      </c>
      <c r="X12" s="190">
        <v>21.278</v>
      </c>
      <c r="Y12" s="27">
        <f t="shared" si="7"/>
        <v>53878</v>
      </c>
      <c r="Z12" s="190">
        <v>32600</v>
      </c>
      <c r="AA12" s="190">
        <v>21278</v>
      </c>
      <c r="AB12" s="27">
        <f t="shared" si="8"/>
        <v>53.878</v>
      </c>
      <c r="AC12" s="27">
        <v>32.6</v>
      </c>
      <c r="AD12" s="27">
        <v>21.278</v>
      </c>
      <c r="AE12" s="27">
        <f t="shared" si="9"/>
        <v>53.878</v>
      </c>
      <c r="AF12" s="27">
        <v>32.6</v>
      </c>
      <c r="AG12" s="27">
        <v>21.278</v>
      </c>
      <c r="AH12" s="27">
        <f t="shared" si="10"/>
        <v>53.878</v>
      </c>
      <c r="AI12" s="27">
        <v>32.6</v>
      </c>
      <c r="AJ12" s="27">
        <v>21.278</v>
      </c>
      <c r="AK12" s="121">
        <f t="shared" si="12"/>
        <v>0.8979666666666667</v>
      </c>
    </row>
    <row r="13" spans="1:37" ht="15">
      <c r="A13" s="158">
        <f t="shared" si="11"/>
        <v>7</v>
      </c>
      <c r="B13" s="30" t="s">
        <v>78</v>
      </c>
      <c r="C13" s="30" t="s">
        <v>16</v>
      </c>
      <c r="D13" s="35">
        <v>33</v>
      </c>
      <c r="E13" s="35"/>
      <c r="F13" s="31">
        <f>'[2]МКД'!$H$170</f>
        <v>60</v>
      </c>
      <c r="G13" s="27">
        <f t="shared" si="1"/>
        <v>95.40100000000001</v>
      </c>
      <c r="H13" s="27">
        <v>37.533</v>
      </c>
      <c r="I13" s="27">
        <v>57.868</v>
      </c>
      <c r="J13" s="27">
        <f t="shared" si="2"/>
        <v>95.40100000000001</v>
      </c>
      <c r="K13" s="27">
        <v>37.533</v>
      </c>
      <c r="L13" s="27">
        <v>57.868</v>
      </c>
      <c r="M13" s="27">
        <f t="shared" si="3"/>
        <v>95.40100000000001</v>
      </c>
      <c r="N13" s="27">
        <v>37.533</v>
      </c>
      <c r="O13" s="27">
        <v>57.868</v>
      </c>
      <c r="P13" s="27">
        <f t="shared" si="4"/>
        <v>95.40100000000001</v>
      </c>
      <c r="Q13" s="27">
        <v>37.533</v>
      </c>
      <c r="R13" s="27">
        <v>57.868</v>
      </c>
      <c r="S13" s="27">
        <f t="shared" si="5"/>
        <v>95.40100000000001</v>
      </c>
      <c r="T13" s="27">
        <v>37.533</v>
      </c>
      <c r="U13" s="27">
        <v>57.868</v>
      </c>
      <c r="V13" s="27">
        <f t="shared" si="6"/>
        <v>95.40100000000001</v>
      </c>
      <c r="W13" s="190">
        <v>37.533</v>
      </c>
      <c r="X13" s="190">
        <v>57.868</v>
      </c>
      <c r="Y13" s="27">
        <f t="shared" si="7"/>
        <v>95401</v>
      </c>
      <c r="Z13" s="190">
        <v>37533</v>
      </c>
      <c r="AA13" s="190">
        <v>57868</v>
      </c>
      <c r="AB13" s="27">
        <f t="shared" si="8"/>
        <v>95.40100000000001</v>
      </c>
      <c r="AC13" s="27">
        <v>37.533</v>
      </c>
      <c r="AD13" s="27">
        <v>57.868</v>
      </c>
      <c r="AE13" s="27">
        <f t="shared" si="9"/>
        <v>95.40100000000001</v>
      </c>
      <c r="AF13" s="27">
        <v>37.533</v>
      </c>
      <c r="AG13" s="27">
        <v>57.868</v>
      </c>
      <c r="AH13" s="27">
        <f t="shared" si="10"/>
        <v>95.40100000000001</v>
      </c>
      <c r="AI13" s="27">
        <v>37.533</v>
      </c>
      <c r="AJ13" s="27">
        <v>57.868</v>
      </c>
      <c r="AK13" s="121">
        <f t="shared" si="12"/>
        <v>1.5900166666666669</v>
      </c>
    </row>
    <row r="14" spans="1:37" ht="15">
      <c r="A14" s="158">
        <f t="shared" si="11"/>
        <v>8</v>
      </c>
      <c r="B14" s="30" t="s">
        <v>78</v>
      </c>
      <c r="C14" s="30" t="s">
        <v>16</v>
      </c>
      <c r="D14" s="35">
        <v>41</v>
      </c>
      <c r="E14" s="35" t="s">
        <v>17</v>
      </c>
      <c r="F14" s="31">
        <f>'[2]МКД'!$H$173</f>
        <v>46</v>
      </c>
      <c r="G14" s="27">
        <f t="shared" si="1"/>
        <v>36.932</v>
      </c>
      <c r="H14" s="27">
        <v>16.289</v>
      </c>
      <c r="I14" s="27">
        <v>20.643</v>
      </c>
      <c r="J14" s="27">
        <f t="shared" si="2"/>
        <v>36.932</v>
      </c>
      <c r="K14" s="27">
        <v>16.289</v>
      </c>
      <c r="L14" s="27">
        <v>20.643</v>
      </c>
      <c r="M14" s="27">
        <f t="shared" si="3"/>
        <v>36.932</v>
      </c>
      <c r="N14" s="27">
        <v>16.289</v>
      </c>
      <c r="O14" s="27">
        <v>20.643</v>
      </c>
      <c r="P14" s="27">
        <f t="shared" si="4"/>
        <v>36.932</v>
      </c>
      <c r="Q14" s="27">
        <v>16.289</v>
      </c>
      <c r="R14" s="27">
        <v>20.643</v>
      </c>
      <c r="S14" s="27">
        <f t="shared" si="5"/>
        <v>36.932</v>
      </c>
      <c r="T14" s="27">
        <v>16.289</v>
      </c>
      <c r="U14" s="27">
        <v>20.643</v>
      </c>
      <c r="V14" s="27">
        <f t="shared" si="6"/>
        <v>36.932</v>
      </c>
      <c r="W14" s="190">
        <v>16.289</v>
      </c>
      <c r="X14" s="190">
        <v>20.643</v>
      </c>
      <c r="Y14" s="27">
        <f t="shared" si="7"/>
        <v>36932</v>
      </c>
      <c r="Z14" s="190">
        <v>16289</v>
      </c>
      <c r="AA14" s="190">
        <v>20643</v>
      </c>
      <c r="AB14" s="27">
        <f t="shared" si="8"/>
        <v>36.932</v>
      </c>
      <c r="AC14" s="27">
        <v>16.289</v>
      </c>
      <c r="AD14" s="27">
        <v>20.643</v>
      </c>
      <c r="AE14" s="27">
        <f t="shared" si="9"/>
        <v>36.932</v>
      </c>
      <c r="AF14" s="27">
        <v>16.289</v>
      </c>
      <c r="AG14" s="27">
        <v>20.643</v>
      </c>
      <c r="AH14" s="27">
        <f t="shared" si="10"/>
        <v>36.932</v>
      </c>
      <c r="AI14" s="27">
        <v>16.289</v>
      </c>
      <c r="AJ14" s="27">
        <v>20.643</v>
      </c>
      <c r="AK14" s="121">
        <f t="shared" si="12"/>
        <v>0.8028695652173914</v>
      </c>
    </row>
    <row r="15" spans="1:37" ht="15">
      <c r="A15" s="158">
        <v>9</v>
      </c>
      <c r="B15" s="30" t="s">
        <v>78</v>
      </c>
      <c r="C15" s="30" t="s">
        <v>79</v>
      </c>
      <c r="D15" s="35">
        <v>3</v>
      </c>
      <c r="E15" s="35"/>
      <c r="F15" s="31">
        <f>'[1]МКД'!$H$69</f>
        <v>49</v>
      </c>
      <c r="G15" s="27">
        <f t="shared" si="1"/>
        <v>0.6649999999999991</v>
      </c>
      <c r="H15" s="27">
        <v>22.486</v>
      </c>
      <c r="I15" s="27">
        <v>-21.821</v>
      </c>
      <c r="J15" s="27">
        <f t="shared" si="2"/>
        <v>0.6649999999999991</v>
      </c>
      <c r="K15" s="27">
        <v>22.486</v>
      </c>
      <c r="L15" s="27">
        <v>-21.821</v>
      </c>
      <c r="M15" s="27">
        <f t="shared" si="3"/>
        <v>0.6649999999999991</v>
      </c>
      <c r="N15" s="27">
        <v>22.486</v>
      </c>
      <c r="O15" s="27">
        <v>-21.821</v>
      </c>
      <c r="P15" s="27">
        <f t="shared" si="4"/>
        <v>0.6649999999999991</v>
      </c>
      <c r="Q15" s="27">
        <v>22.486</v>
      </c>
      <c r="R15" s="27">
        <v>-21.821</v>
      </c>
      <c r="S15" s="27">
        <f t="shared" si="5"/>
        <v>0.6649999999999991</v>
      </c>
      <c r="T15" s="27">
        <v>22.486</v>
      </c>
      <c r="U15" s="27">
        <v>-21.821</v>
      </c>
      <c r="V15" s="27">
        <f t="shared" si="6"/>
        <v>0.6649999999999991</v>
      </c>
      <c r="W15" s="190">
        <v>22.486</v>
      </c>
      <c r="X15" s="190">
        <v>-21.821</v>
      </c>
      <c r="Y15" s="27">
        <f t="shared" si="7"/>
        <v>665</v>
      </c>
      <c r="Z15" s="190">
        <v>22486</v>
      </c>
      <c r="AA15" s="190">
        <v>-21821</v>
      </c>
      <c r="AB15" s="27">
        <f t="shared" si="8"/>
        <v>0.6649999999999991</v>
      </c>
      <c r="AC15" s="27">
        <v>22.486</v>
      </c>
      <c r="AD15" s="27">
        <v>-21.821</v>
      </c>
      <c r="AE15" s="27">
        <f t="shared" si="9"/>
        <v>0.6649999999999991</v>
      </c>
      <c r="AF15" s="27">
        <v>22.486</v>
      </c>
      <c r="AG15" s="27">
        <v>-21.821</v>
      </c>
      <c r="AH15" s="27">
        <f t="shared" si="10"/>
        <v>0.6649999999999991</v>
      </c>
      <c r="AI15" s="27">
        <v>22.486</v>
      </c>
      <c r="AJ15" s="27">
        <v>-21.821</v>
      </c>
      <c r="AK15" s="121">
        <f t="shared" si="12"/>
        <v>0.013571428571428554</v>
      </c>
    </row>
    <row r="16" spans="1:37" s="68" customFormat="1" ht="15">
      <c r="A16" s="158">
        <v>10</v>
      </c>
      <c r="B16" s="30" t="s">
        <v>78</v>
      </c>
      <c r="C16" s="32" t="s">
        <v>56</v>
      </c>
      <c r="D16" s="35">
        <v>3</v>
      </c>
      <c r="E16" s="35"/>
      <c r="F16" s="31">
        <f>'[2]МКД'!$H$76</f>
        <v>72</v>
      </c>
      <c r="G16" s="27">
        <f t="shared" si="1"/>
        <v>274.317</v>
      </c>
      <c r="H16" s="27">
        <v>107.968</v>
      </c>
      <c r="I16" s="27">
        <v>166.349</v>
      </c>
      <c r="J16" s="27">
        <f t="shared" si="2"/>
        <v>274.317</v>
      </c>
      <c r="K16" s="27">
        <v>107.968</v>
      </c>
      <c r="L16" s="27">
        <v>166.349</v>
      </c>
      <c r="M16" s="27">
        <f t="shared" si="3"/>
        <v>274.317</v>
      </c>
      <c r="N16" s="27">
        <v>107.968</v>
      </c>
      <c r="O16" s="27">
        <v>166.349</v>
      </c>
      <c r="P16" s="27">
        <f t="shared" si="4"/>
        <v>274.317</v>
      </c>
      <c r="Q16" s="27">
        <v>107.968</v>
      </c>
      <c r="R16" s="27">
        <v>166.349</v>
      </c>
      <c r="S16" s="27">
        <f t="shared" si="5"/>
        <v>274.317</v>
      </c>
      <c r="T16" s="27">
        <v>107.968</v>
      </c>
      <c r="U16" s="27">
        <v>166.349</v>
      </c>
      <c r="V16" s="27">
        <f t="shared" si="6"/>
        <v>274.317</v>
      </c>
      <c r="W16" s="190">
        <v>107.968</v>
      </c>
      <c r="X16" s="190">
        <v>166.349</v>
      </c>
      <c r="Y16" s="27">
        <f t="shared" si="7"/>
        <v>274317</v>
      </c>
      <c r="Z16" s="190">
        <v>107968</v>
      </c>
      <c r="AA16" s="190">
        <v>166349</v>
      </c>
      <c r="AB16" s="27">
        <f t="shared" si="8"/>
        <v>274.317</v>
      </c>
      <c r="AC16" s="27">
        <v>107.968</v>
      </c>
      <c r="AD16" s="27">
        <v>166.349</v>
      </c>
      <c r="AE16" s="27">
        <f t="shared" si="9"/>
        <v>274.317</v>
      </c>
      <c r="AF16" s="27">
        <v>107.968</v>
      </c>
      <c r="AG16" s="27">
        <v>166.349</v>
      </c>
      <c r="AH16" s="27">
        <f t="shared" si="10"/>
        <v>274.317</v>
      </c>
      <c r="AI16" s="27">
        <v>107.968</v>
      </c>
      <c r="AJ16" s="27">
        <v>166.349</v>
      </c>
      <c r="AK16" s="121">
        <f t="shared" si="12"/>
        <v>3.8099583333333333</v>
      </c>
    </row>
    <row r="17" spans="1:37" s="68" customFormat="1" ht="15">
      <c r="A17" s="158">
        <v>11</v>
      </c>
      <c r="B17" s="30" t="s">
        <v>78</v>
      </c>
      <c r="C17" s="30" t="s">
        <v>57</v>
      </c>
      <c r="D17" s="35">
        <v>34</v>
      </c>
      <c r="E17" s="35"/>
      <c r="F17" s="31">
        <f>'[2]МКД'!$H$94</f>
        <v>84</v>
      </c>
      <c r="G17" s="27">
        <f t="shared" si="1"/>
        <v>-38.632000000000005</v>
      </c>
      <c r="H17" s="27">
        <v>26.273</v>
      </c>
      <c r="I17" s="27">
        <v>-64.905</v>
      </c>
      <c r="J17" s="27">
        <f t="shared" si="2"/>
        <v>-38.632000000000005</v>
      </c>
      <c r="K17" s="27">
        <v>26.273</v>
      </c>
      <c r="L17" s="27">
        <v>-64.905</v>
      </c>
      <c r="M17" s="27">
        <f t="shared" si="3"/>
        <v>-38.632000000000005</v>
      </c>
      <c r="N17" s="27">
        <v>26.273</v>
      </c>
      <c r="O17" s="27">
        <v>-64.905</v>
      </c>
      <c r="P17" s="27">
        <f t="shared" si="4"/>
        <v>-38.632000000000005</v>
      </c>
      <c r="Q17" s="27">
        <v>26.273</v>
      </c>
      <c r="R17" s="27">
        <v>-64.905</v>
      </c>
      <c r="S17" s="27">
        <f t="shared" si="5"/>
        <v>-38.632000000000005</v>
      </c>
      <c r="T17" s="27">
        <v>26.273</v>
      </c>
      <c r="U17" s="27">
        <v>-64.905</v>
      </c>
      <c r="V17" s="27">
        <f t="shared" si="6"/>
        <v>-38.632000000000005</v>
      </c>
      <c r="W17" s="190">
        <v>26.273</v>
      </c>
      <c r="X17" s="190">
        <v>-64.905</v>
      </c>
      <c r="Y17" s="27">
        <f t="shared" si="7"/>
        <v>-38632</v>
      </c>
      <c r="Z17" s="190">
        <v>26273</v>
      </c>
      <c r="AA17" s="190">
        <v>-64905</v>
      </c>
      <c r="AB17" s="27">
        <f t="shared" si="8"/>
        <v>-38.632000000000005</v>
      </c>
      <c r="AC17" s="27">
        <v>26.273</v>
      </c>
      <c r="AD17" s="27">
        <v>-64.905</v>
      </c>
      <c r="AE17" s="27">
        <f t="shared" si="9"/>
        <v>-38.632000000000005</v>
      </c>
      <c r="AF17" s="27">
        <v>26.273</v>
      </c>
      <c r="AG17" s="27">
        <v>-64.905</v>
      </c>
      <c r="AH17" s="27">
        <f t="shared" si="10"/>
        <v>-38.632000000000005</v>
      </c>
      <c r="AI17" s="27">
        <v>26.273</v>
      </c>
      <c r="AJ17" s="27">
        <v>-64.905</v>
      </c>
      <c r="AK17" s="121">
        <f t="shared" si="12"/>
        <v>-0.459904761904762</v>
      </c>
    </row>
    <row r="18" spans="1:37" ht="15" customHeight="1">
      <c r="A18" s="158">
        <v>12</v>
      </c>
      <c r="B18" s="30" t="s">
        <v>78</v>
      </c>
      <c r="C18" s="30" t="s">
        <v>69</v>
      </c>
      <c r="D18" s="35">
        <v>29</v>
      </c>
      <c r="E18" s="35"/>
      <c r="F18" s="31">
        <f>'[2]МКД'!$H$113</f>
        <v>18</v>
      </c>
      <c r="G18" s="27">
        <f t="shared" si="1"/>
        <v>16.664</v>
      </c>
      <c r="H18" s="27">
        <v>14.663</v>
      </c>
      <c r="I18" s="27">
        <v>2.001</v>
      </c>
      <c r="J18" s="27">
        <f t="shared" si="2"/>
        <v>16.664</v>
      </c>
      <c r="K18" s="27">
        <v>14.663</v>
      </c>
      <c r="L18" s="27">
        <v>2.001</v>
      </c>
      <c r="M18" s="27">
        <f t="shared" si="3"/>
        <v>16.664</v>
      </c>
      <c r="N18" s="27">
        <v>14.663</v>
      </c>
      <c r="O18" s="27">
        <v>2.001</v>
      </c>
      <c r="P18" s="27">
        <f t="shared" si="4"/>
        <v>16.664</v>
      </c>
      <c r="Q18" s="27">
        <v>14.663</v>
      </c>
      <c r="R18" s="27">
        <v>2.001</v>
      </c>
      <c r="S18" s="27">
        <f t="shared" si="5"/>
        <v>16.664</v>
      </c>
      <c r="T18" s="27">
        <v>14.663</v>
      </c>
      <c r="U18" s="27">
        <v>2.001</v>
      </c>
      <c r="V18" s="27">
        <f t="shared" si="6"/>
        <v>16.664</v>
      </c>
      <c r="W18" s="190">
        <v>14.663</v>
      </c>
      <c r="X18" s="190">
        <v>2.001</v>
      </c>
      <c r="Y18" s="27">
        <f t="shared" si="7"/>
        <v>16664</v>
      </c>
      <c r="Z18" s="190">
        <v>14663</v>
      </c>
      <c r="AA18" s="190">
        <v>2001</v>
      </c>
      <c r="AB18" s="27">
        <f t="shared" si="8"/>
        <v>16.664</v>
      </c>
      <c r="AC18" s="27">
        <v>14.663</v>
      </c>
      <c r="AD18" s="27">
        <v>2.001</v>
      </c>
      <c r="AE18" s="27">
        <f t="shared" si="9"/>
        <v>16.664</v>
      </c>
      <c r="AF18" s="27">
        <v>14.663</v>
      </c>
      <c r="AG18" s="27">
        <v>2.001</v>
      </c>
      <c r="AH18" s="27">
        <f t="shared" si="10"/>
        <v>16.664</v>
      </c>
      <c r="AI18" s="27">
        <v>14.663</v>
      </c>
      <c r="AJ18" s="27">
        <v>2.001</v>
      </c>
      <c r="AK18" s="121">
        <f t="shared" si="12"/>
        <v>0.9257777777777778</v>
      </c>
    </row>
    <row r="19" spans="1:37" ht="15">
      <c r="A19" s="158">
        <f t="shared" si="11"/>
        <v>13</v>
      </c>
      <c r="B19" s="30" t="s">
        <v>78</v>
      </c>
      <c r="C19" s="30" t="s">
        <v>69</v>
      </c>
      <c r="D19" s="35">
        <v>31</v>
      </c>
      <c r="E19" s="35"/>
      <c r="F19" s="31">
        <f>'[2]МКД'!$H$114</f>
        <v>18</v>
      </c>
      <c r="G19" s="27">
        <f t="shared" si="1"/>
        <v>23.151</v>
      </c>
      <c r="H19" s="27">
        <v>11.453</v>
      </c>
      <c r="I19" s="27">
        <v>11.698</v>
      </c>
      <c r="J19" s="27">
        <f t="shared" si="2"/>
        <v>23.151</v>
      </c>
      <c r="K19" s="27">
        <v>11.453</v>
      </c>
      <c r="L19" s="27">
        <v>11.698</v>
      </c>
      <c r="M19" s="27">
        <f t="shared" si="3"/>
        <v>23.151</v>
      </c>
      <c r="N19" s="27">
        <v>11.453</v>
      </c>
      <c r="O19" s="27">
        <v>11.698</v>
      </c>
      <c r="P19" s="27">
        <f t="shared" si="4"/>
        <v>23.151</v>
      </c>
      <c r="Q19" s="27">
        <v>11.453</v>
      </c>
      <c r="R19" s="27">
        <v>11.698</v>
      </c>
      <c r="S19" s="27">
        <f t="shared" si="5"/>
        <v>23.151</v>
      </c>
      <c r="T19" s="27">
        <v>11.453</v>
      </c>
      <c r="U19" s="27">
        <v>11.698</v>
      </c>
      <c r="V19" s="27">
        <f t="shared" si="6"/>
        <v>23.151</v>
      </c>
      <c r="W19" s="190">
        <v>11.453</v>
      </c>
      <c r="X19" s="190">
        <v>11.698</v>
      </c>
      <c r="Y19" s="27">
        <f t="shared" si="7"/>
        <v>23151</v>
      </c>
      <c r="Z19" s="190">
        <v>11453</v>
      </c>
      <c r="AA19" s="190">
        <v>11698</v>
      </c>
      <c r="AB19" s="27">
        <f t="shared" si="8"/>
        <v>23.151</v>
      </c>
      <c r="AC19" s="27">
        <v>11.453</v>
      </c>
      <c r="AD19" s="27">
        <v>11.698</v>
      </c>
      <c r="AE19" s="27">
        <f t="shared" si="9"/>
        <v>23.151</v>
      </c>
      <c r="AF19" s="27">
        <v>11.453</v>
      </c>
      <c r="AG19" s="27">
        <v>11.698</v>
      </c>
      <c r="AH19" s="27">
        <f t="shared" si="10"/>
        <v>23.151</v>
      </c>
      <c r="AI19" s="27">
        <v>11.453</v>
      </c>
      <c r="AJ19" s="27">
        <v>11.698</v>
      </c>
      <c r="AK19" s="121">
        <f t="shared" si="12"/>
        <v>1.2861666666666667</v>
      </c>
    </row>
    <row r="20" spans="1:37" ht="15">
      <c r="A20" s="158">
        <f t="shared" si="11"/>
        <v>14</v>
      </c>
      <c r="B20" s="30" t="s">
        <v>78</v>
      </c>
      <c r="C20" s="30" t="s">
        <v>69</v>
      </c>
      <c r="D20" s="35">
        <v>33</v>
      </c>
      <c r="E20" s="35"/>
      <c r="F20" s="31">
        <f>'[2]МКД'!$H$115</f>
        <v>18</v>
      </c>
      <c r="G20" s="27">
        <f t="shared" si="1"/>
        <v>31.765</v>
      </c>
      <c r="H20" s="27">
        <v>16.93</v>
      </c>
      <c r="I20" s="27">
        <v>14.835</v>
      </c>
      <c r="J20" s="27">
        <f t="shared" si="2"/>
        <v>31.765</v>
      </c>
      <c r="K20" s="27">
        <v>16.93</v>
      </c>
      <c r="L20" s="27">
        <v>14.835</v>
      </c>
      <c r="M20" s="27">
        <f t="shared" si="3"/>
        <v>31.765</v>
      </c>
      <c r="N20" s="27">
        <v>16.93</v>
      </c>
      <c r="O20" s="27">
        <v>14.835</v>
      </c>
      <c r="P20" s="27">
        <f t="shared" si="4"/>
        <v>31.765</v>
      </c>
      <c r="Q20" s="27">
        <v>16.93</v>
      </c>
      <c r="R20" s="27">
        <v>14.835</v>
      </c>
      <c r="S20" s="27">
        <f t="shared" si="5"/>
        <v>31.765</v>
      </c>
      <c r="T20" s="27">
        <v>16.93</v>
      </c>
      <c r="U20" s="27">
        <v>14.835</v>
      </c>
      <c r="V20" s="27">
        <f t="shared" si="6"/>
        <v>31.765</v>
      </c>
      <c r="W20" s="190">
        <v>16.93</v>
      </c>
      <c r="X20" s="190">
        <v>14.835</v>
      </c>
      <c r="Y20" s="27">
        <f t="shared" si="7"/>
        <v>31765</v>
      </c>
      <c r="Z20" s="190">
        <v>16930</v>
      </c>
      <c r="AA20" s="190">
        <v>14835</v>
      </c>
      <c r="AB20" s="27">
        <f t="shared" si="8"/>
        <v>31.765</v>
      </c>
      <c r="AC20" s="27">
        <v>16.93</v>
      </c>
      <c r="AD20" s="27">
        <v>14.835</v>
      </c>
      <c r="AE20" s="27">
        <f t="shared" si="9"/>
        <v>31.765</v>
      </c>
      <c r="AF20" s="27">
        <v>16.93</v>
      </c>
      <c r="AG20" s="27">
        <v>14.835</v>
      </c>
      <c r="AH20" s="27">
        <f t="shared" si="10"/>
        <v>31.765</v>
      </c>
      <c r="AI20" s="27">
        <v>16.93</v>
      </c>
      <c r="AJ20" s="27">
        <v>14.835</v>
      </c>
      <c r="AK20" s="121">
        <f t="shared" si="12"/>
        <v>1.7647222222222223</v>
      </c>
    </row>
    <row r="21" spans="1:37" ht="15">
      <c r="A21" s="158">
        <f t="shared" si="11"/>
        <v>15</v>
      </c>
      <c r="B21" s="30" t="s">
        <v>78</v>
      </c>
      <c r="C21" s="30" t="s">
        <v>69</v>
      </c>
      <c r="D21" s="35">
        <v>37</v>
      </c>
      <c r="E21" s="35"/>
      <c r="F21" s="31">
        <f>'[2]МКД'!$H$117</f>
        <v>15</v>
      </c>
      <c r="G21" s="27">
        <f t="shared" si="1"/>
        <v>114.94200000000001</v>
      </c>
      <c r="H21" s="27">
        <v>46.734</v>
      </c>
      <c r="I21" s="27">
        <v>68.208</v>
      </c>
      <c r="J21" s="27">
        <f t="shared" si="2"/>
        <v>114.94200000000001</v>
      </c>
      <c r="K21" s="27">
        <v>46.734</v>
      </c>
      <c r="L21" s="27">
        <v>68.208</v>
      </c>
      <c r="M21" s="27">
        <f t="shared" si="3"/>
        <v>114.94200000000001</v>
      </c>
      <c r="N21" s="27">
        <v>46.734</v>
      </c>
      <c r="O21" s="27">
        <v>68.208</v>
      </c>
      <c r="P21" s="27">
        <f t="shared" si="4"/>
        <v>114.94200000000001</v>
      </c>
      <c r="Q21" s="27">
        <v>46.734</v>
      </c>
      <c r="R21" s="27">
        <v>68.208</v>
      </c>
      <c r="S21" s="27">
        <f t="shared" si="5"/>
        <v>114.94200000000001</v>
      </c>
      <c r="T21" s="27">
        <v>46.734</v>
      </c>
      <c r="U21" s="27">
        <v>68.208</v>
      </c>
      <c r="V21" s="27">
        <f t="shared" si="6"/>
        <v>114.94200000000001</v>
      </c>
      <c r="W21" s="190">
        <v>46.734</v>
      </c>
      <c r="X21" s="190">
        <v>68.208</v>
      </c>
      <c r="Y21" s="27">
        <f t="shared" si="7"/>
        <v>114942</v>
      </c>
      <c r="Z21" s="190">
        <v>46734</v>
      </c>
      <c r="AA21" s="190">
        <v>68208</v>
      </c>
      <c r="AB21" s="27">
        <f t="shared" si="8"/>
        <v>114.94200000000001</v>
      </c>
      <c r="AC21" s="27">
        <v>46.734</v>
      </c>
      <c r="AD21" s="27">
        <v>68.208</v>
      </c>
      <c r="AE21" s="27">
        <f t="shared" si="9"/>
        <v>114.94200000000001</v>
      </c>
      <c r="AF21" s="27">
        <v>46.734</v>
      </c>
      <c r="AG21" s="27">
        <v>68.208</v>
      </c>
      <c r="AH21" s="27">
        <f t="shared" si="10"/>
        <v>114.94200000000001</v>
      </c>
      <c r="AI21" s="27">
        <v>46.734</v>
      </c>
      <c r="AJ21" s="27">
        <v>68.208</v>
      </c>
      <c r="AK21" s="121">
        <f t="shared" si="12"/>
        <v>7.662800000000001</v>
      </c>
    </row>
    <row r="22" spans="1:37" ht="15">
      <c r="A22" s="158">
        <f t="shared" si="11"/>
        <v>16</v>
      </c>
      <c r="B22" s="30" t="s">
        <v>78</v>
      </c>
      <c r="C22" s="30" t="s">
        <v>69</v>
      </c>
      <c r="D22" s="35">
        <v>39</v>
      </c>
      <c r="E22" s="35"/>
      <c r="F22" s="31">
        <f>'[2]МКД'!$H$119</f>
        <v>18</v>
      </c>
      <c r="G22" s="27">
        <f t="shared" si="1"/>
        <v>113.345</v>
      </c>
      <c r="H22" s="27">
        <v>36.544</v>
      </c>
      <c r="I22" s="27">
        <v>76.801</v>
      </c>
      <c r="J22" s="27">
        <f t="shared" si="2"/>
        <v>113.345</v>
      </c>
      <c r="K22" s="27">
        <v>36.544</v>
      </c>
      <c r="L22" s="27">
        <v>76.801</v>
      </c>
      <c r="M22" s="27">
        <f t="shared" si="3"/>
        <v>113.345</v>
      </c>
      <c r="N22" s="27">
        <v>36.544</v>
      </c>
      <c r="O22" s="27">
        <v>76.801</v>
      </c>
      <c r="P22" s="27">
        <f t="shared" si="4"/>
        <v>113.345</v>
      </c>
      <c r="Q22" s="27">
        <v>36.544</v>
      </c>
      <c r="R22" s="27">
        <v>76.801</v>
      </c>
      <c r="S22" s="27">
        <f t="shared" si="5"/>
        <v>113.345</v>
      </c>
      <c r="T22" s="27">
        <v>36.544</v>
      </c>
      <c r="U22" s="27">
        <v>76.801</v>
      </c>
      <c r="V22" s="27">
        <f t="shared" si="6"/>
        <v>113.345</v>
      </c>
      <c r="W22" s="190">
        <v>36.544</v>
      </c>
      <c r="X22" s="190">
        <v>76.801</v>
      </c>
      <c r="Y22" s="27">
        <f t="shared" si="7"/>
        <v>113345</v>
      </c>
      <c r="Z22" s="190">
        <v>36544</v>
      </c>
      <c r="AA22" s="190">
        <v>76801</v>
      </c>
      <c r="AB22" s="27">
        <f t="shared" si="8"/>
        <v>113.345</v>
      </c>
      <c r="AC22" s="27">
        <v>36.544</v>
      </c>
      <c r="AD22" s="27">
        <v>76.801</v>
      </c>
      <c r="AE22" s="27">
        <f t="shared" si="9"/>
        <v>113.345</v>
      </c>
      <c r="AF22" s="27">
        <v>36.544</v>
      </c>
      <c r="AG22" s="27">
        <v>76.801</v>
      </c>
      <c r="AH22" s="27">
        <f t="shared" si="10"/>
        <v>113.345</v>
      </c>
      <c r="AI22" s="27">
        <v>36.544</v>
      </c>
      <c r="AJ22" s="27">
        <v>76.801</v>
      </c>
      <c r="AK22" s="121">
        <f t="shared" si="12"/>
        <v>6.296944444444445</v>
      </c>
    </row>
    <row r="23" spans="1:37" ht="15">
      <c r="A23" s="158">
        <f t="shared" si="11"/>
        <v>17</v>
      </c>
      <c r="B23" s="30" t="s">
        <v>78</v>
      </c>
      <c r="C23" s="30" t="s">
        <v>69</v>
      </c>
      <c r="D23" s="35">
        <v>41</v>
      </c>
      <c r="E23" s="35"/>
      <c r="F23" s="31">
        <f>'[2]МКД'!$H$120</f>
        <v>18</v>
      </c>
      <c r="G23" s="27">
        <f t="shared" si="1"/>
        <v>45.038</v>
      </c>
      <c r="H23" s="27">
        <v>14.734</v>
      </c>
      <c r="I23" s="27">
        <v>30.304</v>
      </c>
      <c r="J23" s="27">
        <f t="shared" si="2"/>
        <v>45.038</v>
      </c>
      <c r="K23" s="27">
        <v>14.734</v>
      </c>
      <c r="L23" s="27">
        <v>30.304</v>
      </c>
      <c r="M23" s="27">
        <f t="shared" si="3"/>
        <v>45.038</v>
      </c>
      <c r="N23" s="27">
        <v>14.734</v>
      </c>
      <c r="O23" s="27">
        <v>30.304</v>
      </c>
      <c r="P23" s="27">
        <f t="shared" si="4"/>
        <v>45.038</v>
      </c>
      <c r="Q23" s="27">
        <v>14.734</v>
      </c>
      <c r="R23" s="27">
        <v>30.304</v>
      </c>
      <c r="S23" s="27">
        <f t="shared" si="5"/>
        <v>45.038</v>
      </c>
      <c r="T23" s="27">
        <v>14.734</v>
      </c>
      <c r="U23" s="27">
        <v>30.304</v>
      </c>
      <c r="V23" s="27">
        <f t="shared" si="6"/>
        <v>45.038</v>
      </c>
      <c r="W23" s="190">
        <v>14.734</v>
      </c>
      <c r="X23" s="190">
        <v>30.304</v>
      </c>
      <c r="Y23" s="27">
        <f t="shared" si="7"/>
        <v>45038</v>
      </c>
      <c r="Z23" s="190">
        <v>14734</v>
      </c>
      <c r="AA23" s="190">
        <v>30304</v>
      </c>
      <c r="AB23" s="27">
        <f t="shared" si="8"/>
        <v>45.038</v>
      </c>
      <c r="AC23" s="27">
        <v>14.734</v>
      </c>
      <c r="AD23" s="27">
        <v>30.304</v>
      </c>
      <c r="AE23" s="27">
        <f t="shared" si="9"/>
        <v>45.038</v>
      </c>
      <c r="AF23" s="27">
        <v>14.734</v>
      </c>
      <c r="AG23" s="27">
        <v>30.304</v>
      </c>
      <c r="AH23" s="27">
        <f t="shared" si="10"/>
        <v>45.038</v>
      </c>
      <c r="AI23" s="27">
        <v>14.734</v>
      </c>
      <c r="AJ23" s="27">
        <v>30.304</v>
      </c>
      <c r="AK23" s="121">
        <f t="shared" si="12"/>
        <v>2.5021111111111107</v>
      </c>
    </row>
    <row r="24" spans="1:37" ht="15">
      <c r="A24" s="158">
        <f t="shared" si="11"/>
        <v>18</v>
      </c>
      <c r="B24" s="30" t="s">
        <v>78</v>
      </c>
      <c r="C24" s="30" t="s">
        <v>69</v>
      </c>
      <c r="D24" s="35">
        <v>43</v>
      </c>
      <c r="E24" s="35"/>
      <c r="F24" s="31">
        <f>'[2]МКД'!$H$121</f>
        <v>35</v>
      </c>
      <c r="G24" s="27">
        <f t="shared" si="1"/>
        <v>59.765</v>
      </c>
      <c r="H24" s="27">
        <v>19.694</v>
      </c>
      <c r="I24" s="27">
        <v>40.071</v>
      </c>
      <c r="J24" s="27">
        <f t="shared" si="2"/>
        <v>59.765</v>
      </c>
      <c r="K24" s="27">
        <v>19.694</v>
      </c>
      <c r="L24" s="27">
        <v>40.071</v>
      </c>
      <c r="M24" s="27">
        <f t="shared" si="3"/>
        <v>59.765</v>
      </c>
      <c r="N24" s="27">
        <v>19.694</v>
      </c>
      <c r="O24" s="27">
        <v>40.071</v>
      </c>
      <c r="P24" s="27">
        <f t="shared" si="4"/>
        <v>59.765</v>
      </c>
      <c r="Q24" s="27">
        <v>19.694</v>
      </c>
      <c r="R24" s="27">
        <v>40.071</v>
      </c>
      <c r="S24" s="27">
        <f t="shared" si="5"/>
        <v>59.765</v>
      </c>
      <c r="T24" s="27">
        <v>19.694</v>
      </c>
      <c r="U24" s="27">
        <v>40.071</v>
      </c>
      <c r="V24" s="27">
        <f t="shared" si="6"/>
        <v>59.765</v>
      </c>
      <c r="W24" s="190">
        <v>19.694</v>
      </c>
      <c r="X24" s="190">
        <v>40.071</v>
      </c>
      <c r="Y24" s="27">
        <f t="shared" si="7"/>
        <v>59765</v>
      </c>
      <c r="Z24" s="190">
        <v>19694</v>
      </c>
      <c r="AA24" s="190">
        <v>40071</v>
      </c>
      <c r="AB24" s="27">
        <f t="shared" si="8"/>
        <v>59.765</v>
      </c>
      <c r="AC24" s="27">
        <v>19.694</v>
      </c>
      <c r="AD24" s="27">
        <v>40.071</v>
      </c>
      <c r="AE24" s="27">
        <f t="shared" si="9"/>
        <v>59.765</v>
      </c>
      <c r="AF24" s="27">
        <v>19.694</v>
      </c>
      <c r="AG24" s="27">
        <v>40.071</v>
      </c>
      <c r="AH24" s="27">
        <f t="shared" si="10"/>
        <v>59.765</v>
      </c>
      <c r="AI24" s="27">
        <v>19.694</v>
      </c>
      <c r="AJ24" s="27">
        <v>40.071</v>
      </c>
      <c r="AK24" s="121">
        <f t="shared" si="12"/>
        <v>1.7075714285714285</v>
      </c>
    </row>
    <row r="25" spans="1:37" ht="15">
      <c r="A25" s="158">
        <f t="shared" si="11"/>
        <v>19</v>
      </c>
      <c r="B25" s="30" t="s">
        <v>78</v>
      </c>
      <c r="C25" s="30" t="s">
        <v>58</v>
      </c>
      <c r="D25" s="35">
        <v>3</v>
      </c>
      <c r="E25" s="35" t="s">
        <v>18</v>
      </c>
      <c r="F25" s="11">
        <f>'[1]МКД'!$H$123</f>
        <v>126</v>
      </c>
      <c r="G25" s="27">
        <f t="shared" si="1"/>
        <v>62.388999999999996</v>
      </c>
      <c r="H25" s="27">
        <v>72.732</v>
      </c>
      <c r="I25" s="27">
        <v>-10.343</v>
      </c>
      <c r="J25" s="27">
        <f t="shared" si="2"/>
        <v>62.388999999999996</v>
      </c>
      <c r="K25" s="27">
        <v>72.732</v>
      </c>
      <c r="L25" s="27">
        <v>-10.343</v>
      </c>
      <c r="M25" s="27">
        <f t="shared" si="3"/>
        <v>62.388999999999996</v>
      </c>
      <c r="N25" s="27">
        <v>72.732</v>
      </c>
      <c r="O25" s="27">
        <v>-10.343</v>
      </c>
      <c r="P25" s="27">
        <f t="shared" si="4"/>
        <v>62.388999999999996</v>
      </c>
      <c r="Q25" s="27">
        <v>72.732</v>
      </c>
      <c r="R25" s="27">
        <v>-10.343</v>
      </c>
      <c r="S25" s="27">
        <f t="shared" si="5"/>
        <v>62.388999999999996</v>
      </c>
      <c r="T25" s="27">
        <v>72.732</v>
      </c>
      <c r="U25" s="27">
        <v>-10.343</v>
      </c>
      <c r="V25" s="27">
        <f t="shared" si="6"/>
        <v>62.388999999999996</v>
      </c>
      <c r="W25" s="190">
        <v>72.732</v>
      </c>
      <c r="X25" s="190">
        <v>-10.343</v>
      </c>
      <c r="Y25" s="27">
        <f t="shared" si="7"/>
        <v>62389</v>
      </c>
      <c r="Z25" s="190">
        <v>72732</v>
      </c>
      <c r="AA25" s="190">
        <v>-10343</v>
      </c>
      <c r="AB25" s="27">
        <f t="shared" si="8"/>
        <v>62.388999999999996</v>
      </c>
      <c r="AC25" s="27">
        <v>72.732</v>
      </c>
      <c r="AD25" s="27">
        <v>-10.343</v>
      </c>
      <c r="AE25" s="27">
        <f t="shared" si="9"/>
        <v>62.388999999999996</v>
      </c>
      <c r="AF25" s="27">
        <v>72.732</v>
      </c>
      <c r="AG25" s="27">
        <v>-10.343</v>
      </c>
      <c r="AH25" s="27">
        <f t="shared" si="10"/>
        <v>62.388999999999996</v>
      </c>
      <c r="AI25" s="27">
        <v>72.732</v>
      </c>
      <c r="AJ25" s="27">
        <v>-10.343</v>
      </c>
      <c r="AK25" s="121">
        <f t="shared" si="12"/>
        <v>0.4951507936507936</v>
      </c>
    </row>
    <row r="26" spans="1:37" ht="15">
      <c r="A26" s="158">
        <f t="shared" si="11"/>
        <v>20</v>
      </c>
      <c r="B26" s="30" t="s">
        <v>78</v>
      </c>
      <c r="C26" s="30" t="s">
        <v>28</v>
      </c>
      <c r="D26" s="35">
        <v>2</v>
      </c>
      <c r="E26" s="35"/>
      <c r="F26" s="31">
        <f>'[2]МКД'!$H$8</f>
        <v>16</v>
      </c>
      <c r="G26" s="27">
        <f t="shared" si="1"/>
        <v>-0.20900000000000007</v>
      </c>
      <c r="H26" s="27">
        <v>2.331</v>
      </c>
      <c r="I26" s="27">
        <v>-2.54</v>
      </c>
      <c r="J26" s="27">
        <f t="shared" si="2"/>
        <v>-0.20900000000000007</v>
      </c>
      <c r="K26" s="27">
        <v>2.331</v>
      </c>
      <c r="L26" s="27">
        <v>-2.54</v>
      </c>
      <c r="M26" s="27">
        <f t="shared" si="3"/>
        <v>-0.20900000000000007</v>
      </c>
      <c r="N26" s="27">
        <v>2.331</v>
      </c>
      <c r="O26" s="27">
        <v>-2.54</v>
      </c>
      <c r="P26" s="27">
        <f t="shared" si="4"/>
        <v>-0.20900000000000007</v>
      </c>
      <c r="Q26" s="27">
        <v>2.331</v>
      </c>
      <c r="R26" s="27">
        <v>-2.54</v>
      </c>
      <c r="S26" s="27">
        <f t="shared" si="5"/>
        <v>-0.20900000000000007</v>
      </c>
      <c r="T26" s="27">
        <v>2.331</v>
      </c>
      <c r="U26" s="27">
        <v>-2.54</v>
      </c>
      <c r="V26" s="27">
        <f t="shared" si="6"/>
        <v>-0.20900000000000007</v>
      </c>
      <c r="W26" s="190">
        <v>2.331</v>
      </c>
      <c r="X26" s="190">
        <v>-2.54</v>
      </c>
      <c r="Y26" s="27">
        <f t="shared" si="7"/>
        <v>-209</v>
      </c>
      <c r="Z26" s="190">
        <v>2331</v>
      </c>
      <c r="AA26" s="190">
        <v>-2540</v>
      </c>
      <c r="AB26" s="27">
        <f t="shared" si="8"/>
        <v>-0.20900000000000007</v>
      </c>
      <c r="AC26" s="27">
        <v>2.331</v>
      </c>
      <c r="AD26" s="27">
        <v>-2.54</v>
      </c>
      <c r="AE26" s="27">
        <f t="shared" si="9"/>
        <v>-0.20900000000000007</v>
      </c>
      <c r="AF26" s="27">
        <v>2.331</v>
      </c>
      <c r="AG26" s="27">
        <v>-2.54</v>
      </c>
      <c r="AH26" s="27">
        <f t="shared" si="10"/>
        <v>-0.20900000000000007</v>
      </c>
      <c r="AI26" s="27">
        <v>2.331</v>
      </c>
      <c r="AJ26" s="27">
        <v>-2.54</v>
      </c>
      <c r="AK26" s="121">
        <f t="shared" si="12"/>
        <v>-0.013062500000000005</v>
      </c>
    </row>
    <row r="27" spans="1:37" ht="15">
      <c r="A27" s="158">
        <f t="shared" si="11"/>
        <v>21</v>
      </c>
      <c r="B27" s="30" t="s">
        <v>78</v>
      </c>
      <c r="C27" s="30" t="s">
        <v>28</v>
      </c>
      <c r="D27" s="35">
        <v>6</v>
      </c>
      <c r="E27" s="35"/>
      <c r="F27" s="31">
        <f>'[2]МКД'!$H$10</f>
        <v>12</v>
      </c>
      <c r="G27" s="27">
        <f t="shared" si="1"/>
        <v>11.67682</v>
      </c>
      <c r="H27" s="27">
        <v>7.799</v>
      </c>
      <c r="I27" s="27">
        <v>3.87782</v>
      </c>
      <c r="J27" s="27">
        <f t="shared" si="2"/>
        <v>11.67682</v>
      </c>
      <c r="K27" s="27">
        <v>7.799</v>
      </c>
      <c r="L27" s="27">
        <v>3.87782</v>
      </c>
      <c r="M27" s="27">
        <f t="shared" si="3"/>
        <v>11.67682</v>
      </c>
      <c r="N27" s="27">
        <v>7.799</v>
      </c>
      <c r="O27" s="27">
        <v>3.87782</v>
      </c>
      <c r="P27" s="27">
        <f t="shared" si="4"/>
        <v>11.67682</v>
      </c>
      <c r="Q27" s="27">
        <v>7.799</v>
      </c>
      <c r="R27" s="27">
        <v>3.87782</v>
      </c>
      <c r="S27" s="27">
        <f t="shared" si="5"/>
        <v>11.67682</v>
      </c>
      <c r="T27" s="27">
        <v>7.799</v>
      </c>
      <c r="U27" s="27">
        <v>3.87782</v>
      </c>
      <c r="V27" s="27">
        <f t="shared" si="6"/>
        <v>11.67682</v>
      </c>
      <c r="W27" s="190">
        <v>7.799</v>
      </c>
      <c r="X27" s="190">
        <v>3.87782</v>
      </c>
      <c r="Y27" s="27">
        <f t="shared" si="7"/>
        <v>11676.82</v>
      </c>
      <c r="Z27" s="190">
        <v>7799</v>
      </c>
      <c r="AA27" s="190">
        <v>3877.82</v>
      </c>
      <c r="AB27" s="27">
        <f t="shared" si="8"/>
        <v>11.67682</v>
      </c>
      <c r="AC27" s="27">
        <v>7.799</v>
      </c>
      <c r="AD27" s="27">
        <v>3.87782</v>
      </c>
      <c r="AE27" s="27">
        <f t="shared" si="9"/>
        <v>11.67682</v>
      </c>
      <c r="AF27" s="27">
        <v>7.799</v>
      </c>
      <c r="AG27" s="27">
        <v>3.87782</v>
      </c>
      <c r="AH27" s="27">
        <f t="shared" si="10"/>
        <v>11.67682</v>
      </c>
      <c r="AI27" s="27">
        <v>7.799</v>
      </c>
      <c r="AJ27" s="27">
        <v>3.87782</v>
      </c>
      <c r="AK27" s="121">
        <f t="shared" si="12"/>
        <v>0.9730683333333333</v>
      </c>
    </row>
    <row r="28" spans="1:37" ht="15">
      <c r="A28" s="158">
        <f t="shared" si="11"/>
        <v>22</v>
      </c>
      <c r="B28" s="30" t="s">
        <v>78</v>
      </c>
      <c r="C28" s="30" t="s">
        <v>28</v>
      </c>
      <c r="D28" s="35">
        <v>10</v>
      </c>
      <c r="E28" s="35"/>
      <c r="F28" s="31">
        <f>'[2]МКД'!$H$13</f>
        <v>13</v>
      </c>
      <c r="G28" s="27">
        <f t="shared" si="1"/>
        <v>30.814999999999998</v>
      </c>
      <c r="H28" s="27">
        <v>9.421</v>
      </c>
      <c r="I28" s="27">
        <v>21.394</v>
      </c>
      <c r="J28" s="27">
        <f t="shared" si="2"/>
        <v>30.814999999999998</v>
      </c>
      <c r="K28" s="27">
        <v>9.421</v>
      </c>
      <c r="L28" s="27">
        <v>21.394</v>
      </c>
      <c r="M28" s="27">
        <f t="shared" si="3"/>
        <v>30.814999999999998</v>
      </c>
      <c r="N28" s="27">
        <v>9.421</v>
      </c>
      <c r="O28" s="27">
        <v>21.394</v>
      </c>
      <c r="P28" s="27">
        <f t="shared" si="4"/>
        <v>30.814999999999998</v>
      </c>
      <c r="Q28" s="27">
        <v>9.421</v>
      </c>
      <c r="R28" s="27">
        <v>21.394</v>
      </c>
      <c r="S28" s="27">
        <f t="shared" si="5"/>
        <v>30.814999999999998</v>
      </c>
      <c r="T28" s="27">
        <v>9.421</v>
      </c>
      <c r="U28" s="27">
        <v>21.394</v>
      </c>
      <c r="V28" s="27">
        <f t="shared" si="6"/>
        <v>30.814999999999998</v>
      </c>
      <c r="W28" s="190">
        <v>9.421</v>
      </c>
      <c r="X28" s="190">
        <v>21.394</v>
      </c>
      <c r="Y28" s="27">
        <f t="shared" si="7"/>
        <v>30815</v>
      </c>
      <c r="Z28" s="190">
        <v>9421</v>
      </c>
      <c r="AA28" s="190">
        <v>21394</v>
      </c>
      <c r="AB28" s="27">
        <f t="shared" si="8"/>
        <v>30.814999999999998</v>
      </c>
      <c r="AC28" s="27">
        <v>9.421</v>
      </c>
      <c r="AD28" s="27">
        <v>21.394</v>
      </c>
      <c r="AE28" s="27">
        <f t="shared" si="9"/>
        <v>30.814999999999998</v>
      </c>
      <c r="AF28" s="27">
        <v>9.421</v>
      </c>
      <c r="AG28" s="27">
        <v>21.394</v>
      </c>
      <c r="AH28" s="27">
        <f t="shared" si="10"/>
        <v>30.814999999999998</v>
      </c>
      <c r="AI28" s="27">
        <v>9.421</v>
      </c>
      <c r="AJ28" s="27">
        <v>21.394</v>
      </c>
      <c r="AK28" s="121">
        <f t="shared" si="12"/>
        <v>2.3703846153846153</v>
      </c>
    </row>
    <row r="29" spans="1:37" ht="15">
      <c r="A29" s="158">
        <v>23</v>
      </c>
      <c r="B29" s="30" t="s">
        <v>78</v>
      </c>
      <c r="C29" s="30" t="s">
        <v>28</v>
      </c>
      <c r="D29" s="35">
        <v>14</v>
      </c>
      <c r="E29" s="35"/>
      <c r="F29" s="31">
        <f>'[2]МКД'!$H$15</f>
        <v>24</v>
      </c>
      <c r="G29" s="27">
        <f t="shared" si="1"/>
        <v>0.6719999999999997</v>
      </c>
      <c r="H29" s="27">
        <v>3.401</v>
      </c>
      <c r="I29" s="27">
        <v>-2.729</v>
      </c>
      <c r="J29" s="27">
        <f t="shared" si="2"/>
        <v>0.6719999999999997</v>
      </c>
      <c r="K29" s="27">
        <v>3.401</v>
      </c>
      <c r="L29" s="27">
        <v>-2.729</v>
      </c>
      <c r="M29" s="27">
        <f t="shared" si="3"/>
        <v>0.6719999999999997</v>
      </c>
      <c r="N29" s="27">
        <v>3.401</v>
      </c>
      <c r="O29" s="27">
        <v>-2.729</v>
      </c>
      <c r="P29" s="27">
        <f t="shared" si="4"/>
        <v>0.6719999999999997</v>
      </c>
      <c r="Q29" s="27">
        <v>3.401</v>
      </c>
      <c r="R29" s="27">
        <v>-2.729</v>
      </c>
      <c r="S29" s="27">
        <f t="shared" si="5"/>
        <v>0.6719999999999997</v>
      </c>
      <c r="T29" s="27">
        <v>3.401</v>
      </c>
      <c r="U29" s="27">
        <v>-2.729</v>
      </c>
      <c r="V29" s="27">
        <f t="shared" si="6"/>
        <v>0.6719999999999997</v>
      </c>
      <c r="W29" s="190">
        <v>3.401</v>
      </c>
      <c r="X29" s="190">
        <v>-2.729</v>
      </c>
      <c r="Y29" s="27">
        <f t="shared" si="7"/>
        <v>672</v>
      </c>
      <c r="Z29" s="190">
        <v>3401</v>
      </c>
      <c r="AA29" s="190">
        <v>-2729</v>
      </c>
      <c r="AB29" s="27">
        <f t="shared" si="8"/>
        <v>0.6719999999999997</v>
      </c>
      <c r="AC29" s="27">
        <v>3.401</v>
      </c>
      <c r="AD29" s="27">
        <v>-2.729</v>
      </c>
      <c r="AE29" s="27">
        <f t="shared" si="9"/>
        <v>0.6719999999999997</v>
      </c>
      <c r="AF29" s="27">
        <v>3.401</v>
      </c>
      <c r="AG29" s="27">
        <v>-2.729</v>
      </c>
      <c r="AH29" s="27">
        <f t="shared" si="10"/>
        <v>0.6719999999999997</v>
      </c>
      <c r="AI29" s="27">
        <v>3.401</v>
      </c>
      <c r="AJ29" s="27">
        <v>-2.729</v>
      </c>
      <c r="AK29" s="121">
        <f t="shared" si="12"/>
        <v>0.027999999999999987</v>
      </c>
    </row>
    <row r="30" spans="1:37" ht="15">
      <c r="A30" s="158">
        <v>24</v>
      </c>
      <c r="B30" s="30" t="s">
        <v>78</v>
      </c>
      <c r="C30" s="30" t="s">
        <v>28</v>
      </c>
      <c r="D30" s="35">
        <v>16</v>
      </c>
      <c r="E30" s="35"/>
      <c r="F30" s="31">
        <f>'[2]МКД'!$H$16</f>
        <v>16</v>
      </c>
      <c r="G30" s="27">
        <f t="shared" si="1"/>
        <v>12.838000000000001</v>
      </c>
      <c r="H30" s="27">
        <v>6.801</v>
      </c>
      <c r="I30" s="27">
        <v>6.037</v>
      </c>
      <c r="J30" s="27">
        <f t="shared" si="2"/>
        <v>12.838000000000001</v>
      </c>
      <c r="K30" s="27">
        <v>6.801</v>
      </c>
      <c r="L30" s="27">
        <v>6.037</v>
      </c>
      <c r="M30" s="27">
        <f t="shared" si="3"/>
        <v>12.838000000000001</v>
      </c>
      <c r="N30" s="27">
        <v>6.801</v>
      </c>
      <c r="O30" s="27">
        <v>6.037</v>
      </c>
      <c r="P30" s="27">
        <f t="shared" si="4"/>
        <v>12.838000000000001</v>
      </c>
      <c r="Q30" s="27">
        <v>6.801</v>
      </c>
      <c r="R30" s="27">
        <v>6.037</v>
      </c>
      <c r="S30" s="27">
        <f t="shared" si="5"/>
        <v>12.838000000000001</v>
      </c>
      <c r="T30" s="27">
        <v>6.801</v>
      </c>
      <c r="U30" s="27">
        <v>6.037</v>
      </c>
      <c r="V30" s="27">
        <f t="shared" si="6"/>
        <v>12.838000000000001</v>
      </c>
      <c r="W30" s="190">
        <v>6.801</v>
      </c>
      <c r="X30" s="190">
        <v>6.037</v>
      </c>
      <c r="Y30" s="27">
        <f t="shared" si="7"/>
        <v>12838</v>
      </c>
      <c r="Z30" s="190">
        <v>6801</v>
      </c>
      <c r="AA30" s="190">
        <v>6037</v>
      </c>
      <c r="AB30" s="27">
        <f t="shared" si="8"/>
        <v>12.838000000000001</v>
      </c>
      <c r="AC30" s="27">
        <v>6.801</v>
      </c>
      <c r="AD30" s="27">
        <v>6.037</v>
      </c>
      <c r="AE30" s="27">
        <f t="shared" si="9"/>
        <v>12.838000000000001</v>
      </c>
      <c r="AF30" s="27">
        <v>6.801</v>
      </c>
      <c r="AG30" s="27">
        <v>6.037</v>
      </c>
      <c r="AH30" s="27">
        <f t="shared" si="10"/>
        <v>12.838000000000001</v>
      </c>
      <c r="AI30" s="27">
        <v>6.801</v>
      </c>
      <c r="AJ30" s="27">
        <v>6.037</v>
      </c>
      <c r="AK30" s="121">
        <f t="shared" si="12"/>
        <v>0.8023750000000001</v>
      </c>
    </row>
    <row r="31" spans="1:37" ht="15">
      <c r="A31" s="158">
        <v>25</v>
      </c>
      <c r="B31" s="30" t="s">
        <v>78</v>
      </c>
      <c r="C31" s="30" t="s">
        <v>28</v>
      </c>
      <c r="D31" s="35">
        <v>8</v>
      </c>
      <c r="E31" s="35"/>
      <c r="F31" s="31">
        <f>'[2]МКД'!$H$12</f>
        <v>12</v>
      </c>
      <c r="G31" s="27">
        <f t="shared" si="1"/>
        <v>19.101</v>
      </c>
      <c r="H31" s="27">
        <v>8.13</v>
      </c>
      <c r="I31" s="27">
        <v>10.971</v>
      </c>
      <c r="J31" s="27">
        <f t="shared" si="2"/>
        <v>19.101</v>
      </c>
      <c r="K31" s="27">
        <v>8.13</v>
      </c>
      <c r="L31" s="27">
        <v>10.971</v>
      </c>
      <c r="M31" s="27">
        <f t="shared" si="3"/>
        <v>19.101</v>
      </c>
      <c r="N31" s="27">
        <v>8.13</v>
      </c>
      <c r="O31" s="27">
        <v>10.971</v>
      </c>
      <c r="P31" s="27">
        <f t="shared" si="4"/>
        <v>19.101</v>
      </c>
      <c r="Q31" s="27">
        <v>8.13</v>
      </c>
      <c r="R31" s="27">
        <v>10.971</v>
      </c>
      <c r="S31" s="27">
        <f t="shared" si="5"/>
        <v>19.101</v>
      </c>
      <c r="T31" s="27">
        <v>8.13</v>
      </c>
      <c r="U31" s="27">
        <v>10.971</v>
      </c>
      <c r="V31" s="27">
        <f t="shared" si="6"/>
        <v>19.101</v>
      </c>
      <c r="W31" s="190">
        <v>8.13</v>
      </c>
      <c r="X31" s="190">
        <v>10.971</v>
      </c>
      <c r="Y31" s="27">
        <f t="shared" si="7"/>
        <v>19101</v>
      </c>
      <c r="Z31" s="190">
        <v>8130</v>
      </c>
      <c r="AA31" s="190">
        <v>10971</v>
      </c>
      <c r="AB31" s="27">
        <f t="shared" si="8"/>
        <v>19.101</v>
      </c>
      <c r="AC31" s="27">
        <v>8.13</v>
      </c>
      <c r="AD31" s="27">
        <v>10.971</v>
      </c>
      <c r="AE31" s="27">
        <f t="shared" si="9"/>
        <v>19.101</v>
      </c>
      <c r="AF31" s="27">
        <v>8.13</v>
      </c>
      <c r="AG31" s="27">
        <v>10.971</v>
      </c>
      <c r="AH31" s="27">
        <f t="shared" si="10"/>
        <v>19.101</v>
      </c>
      <c r="AI31" s="27">
        <v>8.13</v>
      </c>
      <c r="AJ31" s="27">
        <v>10.971</v>
      </c>
      <c r="AK31" s="121">
        <f t="shared" si="12"/>
        <v>1.59175</v>
      </c>
    </row>
    <row r="32" spans="1:37" s="5" customFormat="1" ht="15">
      <c r="A32" s="4"/>
      <c r="B32" s="4" t="s">
        <v>60</v>
      </c>
      <c r="C32" s="4"/>
      <c r="D32" s="3"/>
      <c r="E32" s="3"/>
      <c r="F32" s="3">
        <f aca="true" t="shared" si="13" ref="F32:L32">SUM(F7:F31)</f>
        <v>1035</v>
      </c>
      <c r="G32" s="45">
        <f t="shared" si="13"/>
        <v>1989.07982</v>
      </c>
      <c r="H32" s="45">
        <f t="shared" si="13"/>
        <v>974.1449999999999</v>
      </c>
      <c r="I32" s="45">
        <f t="shared" si="13"/>
        <v>1014.9348200000001</v>
      </c>
      <c r="J32" s="45">
        <f t="shared" si="13"/>
        <v>1989.07982</v>
      </c>
      <c r="K32" s="45">
        <f t="shared" si="13"/>
        <v>974.1449999999999</v>
      </c>
      <c r="L32" s="45">
        <f t="shared" si="13"/>
        <v>1014.9348200000001</v>
      </c>
      <c r="M32" s="45">
        <f aca="true" t="shared" si="14" ref="M32:R32">SUM(M7:M31)</f>
        <v>1989.07982</v>
      </c>
      <c r="N32" s="45">
        <f t="shared" si="14"/>
        <v>974.1449999999999</v>
      </c>
      <c r="O32" s="45">
        <f t="shared" si="14"/>
        <v>1014.9348200000001</v>
      </c>
      <c r="P32" s="45">
        <f t="shared" si="14"/>
        <v>1989.07982</v>
      </c>
      <c r="Q32" s="45">
        <f t="shared" si="14"/>
        <v>974.1449999999999</v>
      </c>
      <c r="R32" s="45">
        <f t="shared" si="14"/>
        <v>1014.9348200000001</v>
      </c>
      <c r="S32" s="45">
        <f aca="true" t="shared" si="15" ref="S32:X32">SUM(S7:S31)</f>
        <v>1989.07982</v>
      </c>
      <c r="T32" s="45">
        <f t="shared" si="15"/>
        <v>974.1449999999999</v>
      </c>
      <c r="U32" s="45">
        <f t="shared" si="15"/>
        <v>1014.9348200000001</v>
      </c>
      <c r="V32" s="45">
        <f t="shared" si="15"/>
        <v>1989.07982</v>
      </c>
      <c r="W32" s="191">
        <f t="shared" si="15"/>
        <v>974.1449999999999</v>
      </c>
      <c r="X32" s="191">
        <f t="shared" si="15"/>
        <v>1014.9348200000001</v>
      </c>
      <c r="Y32" s="45">
        <f aca="true" t="shared" si="16" ref="Y32:AD32">SUM(Y7:Y31)</f>
        <v>1989079.82</v>
      </c>
      <c r="Z32" s="191">
        <f t="shared" si="16"/>
        <v>974145</v>
      </c>
      <c r="AA32" s="191">
        <f t="shared" si="16"/>
        <v>1014934.82</v>
      </c>
      <c r="AB32" s="45">
        <f t="shared" si="16"/>
        <v>1989.07982</v>
      </c>
      <c r="AC32" s="45">
        <f t="shared" si="16"/>
        <v>974.1449999999999</v>
      </c>
      <c r="AD32" s="45">
        <f t="shared" si="16"/>
        <v>1014.9348200000001</v>
      </c>
      <c r="AE32" s="45">
        <f>SUM(AE7:AE31)</f>
        <v>1989.07982</v>
      </c>
      <c r="AF32" s="45">
        <f>SUM(AF7:AF31)</f>
        <v>974.1449999999999</v>
      </c>
      <c r="AG32" s="45">
        <f>SUM(AG7:AG31)</f>
        <v>1014.9348200000001</v>
      </c>
      <c r="AH32" s="45">
        <f>SUM(AH7:AH31)</f>
        <v>1989.07982</v>
      </c>
      <c r="AI32" s="45">
        <f>SUM(AI7:AI31)</f>
        <v>974.1449999999999</v>
      </c>
      <c r="AJ32" s="45">
        <f>SUM(AJ7:AJ31)</f>
        <v>1014.9348200000001</v>
      </c>
      <c r="AK32" s="56"/>
    </row>
  </sheetData>
  <sheetProtection/>
  <autoFilter ref="C5:D32"/>
  <mergeCells count="40">
    <mergeCell ref="AH4:AJ4"/>
    <mergeCell ref="AH5:AH6"/>
    <mergeCell ref="AI5:AJ5"/>
    <mergeCell ref="B1:AK1"/>
    <mergeCell ref="D2:F2"/>
    <mergeCell ref="AK4:AK6"/>
    <mergeCell ref="F4:F6"/>
    <mergeCell ref="J4:L4"/>
    <mergeCell ref="J5:J6"/>
    <mergeCell ref="K5:L5"/>
    <mergeCell ref="H5:I5"/>
    <mergeCell ref="G4:I4"/>
    <mergeCell ref="G5:G6"/>
    <mergeCell ref="A4:A6"/>
    <mergeCell ref="B4:B6"/>
    <mergeCell ref="C4:E4"/>
    <mergeCell ref="C5:C6"/>
    <mergeCell ref="D5:D6"/>
    <mergeCell ref="E5:E6"/>
    <mergeCell ref="S4:U4"/>
    <mergeCell ref="S5:S6"/>
    <mergeCell ref="T5:U5"/>
    <mergeCell ref="P4:R4"/>
    <mergeCell ref="M5:M6"/>
    <mergeCell ref="N5:O5"/>
    <mergeCell ref="P5:P6"/>
    <mergeCell ref="Q5:R5"/>
    <mergeCell ref="M4:O4"/>
    <mergeCell ref="V4:X4"/>
    <mergeCell ref="V5:V6"/>
    <mergeCell ref="W5:X5"/>
    <mergeCell ref="Y4:AA4"/>
    <mergeCell ref="Y5:Y6"/>
    <mergeCell ref="Z5:AA5"/>
    <mergeCell ref="AE4:AG4"/>
    <mergeCell ref="AE5:AE6"/>
    <mergeCell ref="AF5:AG5"/>
    <mergeCell ref="AB4:AD4"/>
    <mergeCell ref="AB5:AB6"/>
    <mergeCell ref="AC5:AD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0"/>
  <sheetViews>
    <sheetView view="pageBreakPreview" zoomScaleSheetLayoutView="100" zoomScalePageLayoutView="0" workbookViewId="0" topLeftCell="A1">
      <selection activeCell="AM29" sqref="AM29"/>
    </sheetView>
  </sheetViews>
  <sheetFormatPr defaultColWidth="9.140625" defaultRowHeight="15" outlineLevelRow="1" outlineLevelCol="1"/>
  <cols>
    <col min="1" max="1" width="5.140625" style="0" customWidth="1"/>
    <col min="2" max="2" width="24.00390625" style="0" customWidth="1"/>
    <col min="3" max="3" width="18.57421875" style="0" customWidth="1"/>
    <col min="4" max="5" width="8.28125" style="0" customWidth="1"/>
    <col min="6" max="6" width="11.28125" style="0" customWidth="1"/>
    <col min="7" max="7" width="10.140625" style="0" hidden="1" customWidth="1" outlineLevel="1"/>
    <col min="8" max="8" width="9.28125" style="0" hidden="1" customWidth="1" outlineLevel="1"/>
    <col min="9" max="9" width="9.7109375" style="0" hidden="1" customWidth="1" outlineLevel="1"/>
    <col min="10" max="10" width="9.57421875" style="0" hidden="1" customWidth="1" outlineLevel="1" collapsed="1"/>
    <col min="11" max="11" width="10.00390625" style="0" hidden="1" customWidth="1" outlineLevel="1"/>
    <col min="12" max="12" width="9.421875" style="0" hidden="1" customWidth="1" outlineLevel="1"/>
    <col min="13" max="13" width="9.00390625" style="0" hidden="1" customWidth="1" outlineLevel="1" collapsed="1"/>
    <col min="14" max="14" width="9.00390625" style="0" hidden="1" customWidth="1" outlineLevel="1"/>
    <col min="15" max="15" width="9.421875" style="0" hidden="1" customWidth="1" outlineLevel="1"/>
    <col min="16" max="16" width="9.57421875" style="0" hidden="1" customWidth="1" outlineLevel="1" collapsed="1"/>
    <col min="17" max="17" width="9.28125" style="0" hidden="1" customWidth="1" outlineLevel="1"/>
    <col min="18" max="18" width="9.8515625" style="0" hidden="1" customWidth="1" outlineLevel="1"/>
    <col min="19" max="19" width="10.8515625" style="0" hidden="1" customWidth="1" outlineLevel="1" collapsed="1"/>
    <col min="20" max="20" width="11.421875" style="0" hidden="1" customWidth="1" outlineLevel="1"/>
    <col min="21" max="21" width="12.140625" style="0" hidden="1" customWidth="1" outlineLevel="1"/>
    <col min="22" max="22" width="13.00390625" style="0" hidden="1" customWidth="1" outlineLevel="1" collapsed="1"/>
    <col min="23" max="24" width="13.00390625" style="0" hidden="1" customWidth="1" outlineLevel="1"/>
    <col min="25" max="25" width="13.00390625" style="0" hidden="1" customWidth="1" outlineLevel="1" collapsed="1"/>
    <col min="26" max="27" width="13.00390625" style="0" hidden="1" customWidth="1" outlineLevel="1"/>
    <col min="28" max="28" width="13.00390625" style="0" hidden="1" customWidth="1" outlineLevel="1" collapsed="1"/>
    <col min="29" max="30" width="13.00390625" style="0" hidden="1" customWidth="1" outlineLevel="1"/>
    <col min="31" max="31" width="13.00390625" style="0" hidden="1" customWidth="1" outlineLevel="1" collapsed="1"/>
    <col min="32" max="33" width="13.00390625" style="0" hidden="1" customWidth="1" outlineLevel="1"/>
    <col min="34" max="34" width="13.00390625" style="0" hidden="1" customWidth="1" outlineLevel="1" collapsed="1"/>
    <col min="35" max="36" width="13.00390625" style="0" hidden="1" customWidth="1" outlineLevel="1"/>
    <col min="37" max="37" width="13.00390625" style="0" customWidth="1" collapsed="1"/>
    <col min="38" max="39" width="13.00390625" style="0" customWidth="1"/>
    <col min="40" max="40" width="16.140625" style="0" customWidth="1"/>
  </cols>
  <sheetData>
    <row r="1" spans="2:40" ht="15">
      <c r="B1" s="29"/>
      <c r="C1" s="29"/>
      <c r="D1" s="40"/>
      <c r="E1" s="40"/>
      <c r="F1" s="40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15">
      <c r="B2" s="426" t="s">
        <v>10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</row>
    <row r="3" spans="2:40" ht="15">
      <c r="B3" s="29"/>
      <c r="C3" s="29"/>
      <c r="D3" s="40"/>
      <c r="E3" s="40"/>
      <c r="F3" s="40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5">
      <c r="B4" s="29"/>
      <c r="C4" s="29"/>
      <c r="D4" s="40"/>
      <c r="E4" s="40"/>
      <c r="F4" s="40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 t="s">
        <v>9</v>
      </c>
    </row>
    <row r="5" spans="1:40" ht="45.75" customHeight="1">
      <c r="A5" s="339" t="s">
        <v>0</v>
      </c>
      <c r="B5" s="394" t="s">
        <v>12</v>
      </c>
      <c r="C5" s="394" t="s">
        <v>1</v>
      </c>
      <c r="D5" s="394"/>
      <c r="E5" s="394"/>
      <c r="F5" s="408" t="s">
        <v>61</v>
      </c>
      <c r="G5" s="456" t="s">
        <v>120</v>
      </c>
      <c r="H5" s="457"/>
      <c r="I5" s="458"/>
      <c r="J5" s="456" t="s">
        <v>121</v>
      </c>
      <c r="K5" s="457"/>
      <c r="L5" s="458"/>
      <c r="M5" s="456" t="s">
        <v>122</v>
      </c>
      <c r="N5" s="457"/>
      <c r="O5" s="458"/>
      <c r="P5" s="456" t="s">
        <v>123</v>
      </c>
      <c r="Q5" s="457"/>
      <c r="R5" s="458"/>
      <c r="S5" s="456" t="s">
        <v>124</v>
      </c>
      <c r="T5" s="457"/>
      <c r="U5" s="458"/>
      <c r="V5" s="456" t="s">
        <v>125</v>
      </c>
      <c r="W5" s="457"/>
      <c r="X5" s="458"/>
      <c r="Y5" s="456" t="s">
        <v>127</v>
      </c>
      <c r="Z5" s="457"/>
      <c r="AA5" s="458"/>
      <c r="AB5" s="456" t="s">
        <v>128</v>
      </c>
      <c r="AC5" s="457"/>
      <c r="AD5" s="458"/>
      <c r="AE5" s="456" t="s">
        <v>129</v>
      </c>
      <c r="AF5" s="457"/>
      <c r="AG5" s="458"/>
      <c r="AH5" s="456" t="s">
        <v>130</v>
      </c>
      <c r="AI5" s="457"/>
      <c r="AJ5" s="458"/>
      <c r="AK5" s="456" t="s">
        <v>131</v>
      </c>
      <c r="AL5" s="457"/>
      <c r="AM5" s="458"/>
      <c r="AN5" s="461" t="s">
        <v>84</v>
      </c>
    </row>
    <row r="6" spans="1:40" ht="15">
      <c r="A6" s="464"/>
      <c r="B6" s="394"/>
      <c r="C6" s="394" t="s">
        <v>2</v>
      </c>
      <c r="D6" s="394" t="s">
        <v>3</v>
      </c>
      <c r="E6" s="394" t="s">
        <v>4</v>
      </c>
      <c r="F6" s="409"/>
      <c r="G6" s="459" t="s">
        <v>5</v>
      </c>
      <c r="H6" s="418" t="s">
        <v>11</v>
      </c>
      <c r="I6" s="419"/>
      <c r="J6" s="459" t="s">
        <v>5</v>
      </c>
      <c r="K6" s="418" t="s">
        <v>11</v>
      </c>
      <c r="L6" s="419"/>
      <c r="M6" s="459" t="s">
        <v>5</v>
      </c>
      <c r="N6" s="418" t="s">
        <v>11</v>
      </c>
      <c r="O6" s="419"/>
      <c r="P6" s="459" t="s">
        <v>5</v>
      </c>
      <c r="Q6" s="418" t="s">
        <v>11</v>
      </c>
      <c r="R6" s="419"/>
      <c r="S6" s="459" t="s">
        <v>5</v>
      </c>
      <c r="T6" s="418" t="s">
        <v>11</v>
      </c>
      <c r="U6" s="419"/>
      <c r="V6" s="459" t="s">
        <v>5</v>
      </c>
      <c r="W6" s="418" t="s">
        <v>11</v>
      </c>
      <c r="X6" s="419"/>
      <c r="Y6" s="459" t="s">
        <v>5</v>
      </c>
      <c r="Z6" s="418" t="s">
        <v>11</v>
      </c>
      <c r="AA6" s="419"/>
      <c r="AB6" s="459" t="s">
        <v>5</v>
      </c>
      <c r="AC6" s="418" t="s">
        <v>11</v>
      </c>
      <c r="AD6" s="419"/>
      <c r="AE6" s="459" t="s">
        <v>5</v>
      </c>
      <c r="AF6" s="418" t="s">
        <v>11</v>
      </c>
      <c r="AG6" s="419"/>
      <c r="AH6" s="459" t="s">
        <v>5</v>
      </c>
      <c r="AI6" s="418" t="s">
        <v>11</v>
      </c>
      <c r="AJ6" s="419"/>
      <c r="AK6" s="459" t="s">
        <v>5</v>
      </c>
      <c r="AL6" s="418" t="s">
        <v>11</v>
      </c>
      <c r="AM6" s="419"/>
      <c r="AN6" s="461"/>
    </row>
    <row r="7" spans="1:40" ht="60">
      <c r="A7" s="340"/>
      <c r="B7" s="408"/>
      <c r="C7" s="408"/>
      <c r="D7" s="408"/>
      <c r="E7" s="408"/>
      <c r="F7" s="409"/>
      <c r="G7" s="460"/>
      <c r="H7" s="69" t="s">
        <v>6</v>
      </c>
      <c r="I7" s="69" t="s">
        <v>7</v>
      </c>
      <c r="J7" s="460"/>
      <c r="K7" s="69" t="s">
        <v>6</v>
      </c>
      <c r="L7" s="69" t="s">
        <v>7</v>
      </c>
      <c r="M7" s="460"/>
      <c r="N7" s="69" t="s">
        <v>6</v>
      </c>
      <c r="O7" s="69" t="s">
        <v>7</v>
      </c>
      <c r="P7" s="460"/>
      <c r="Q7" s="69" t="s">
        <v>6</v>
      </c>
      <c r="R7" s="69" t="s">
        <v>7</v>
      </c>
      <c r="S7" s="460"/>
      <c r="T7" s="69" t="s">
        <v>6</v>
      </c>
      <c r="U7" s="69" t="s">
        <v>7</v>
      </c>
      <c r="V7" s="460"/>
      <c r="W7" s="69" t="s">
        <v>6</v>
      </c>
      <c r="X7" s="69" t="s">
        <v>7</v>
      </c>
      <c r="Y7" s="460"/>
      <c r="Z7" s="69" t="s">
        <v>6</v>
      </c>
      <c r="AA7" s="69" t="s">
        <v>7</v>
      </c>
      <c r="AB7" s="460"/>
      <c r="AC7" s="69" t="s">
        <v>6</v>
      </c>
      <c r="AD7" s="69" t="s">
        <v>7</v>
      </c>
      <c r="AE7" s="460"/>
      <c r="AF7" s="69" t="s">
        <v>6</v>
      </c>
      <c r="AG7" s="69" t="s">
        <v>7</v>
      </c>
      <c r="AH7" s="460"/>
      <c r="AI7" s="69" t="s">
        <v>6</v>
      </c>
      <c r="AJ7" s="69" t="s">
        <v>7</v>
      </c>
      <c r="AK7" s="460"/>
      <c r="AL7" s="69" t="s">
        <v>6</v>
      </c>
      <c r="AM7" s="69" t="s">
        <v>7</v>
      </c>
      <c r="AN7" s="461"/>
    </row>
    <row r="8" spans="1:40" ht="15" customHeight="1">
      <c r="A8" s="6">
        <v>1</v>
      </c>
      <c r="B8" s="113" t="s">
        <v>107</v>
      </c>
      <c r="C8" s="107" t="s">
        <v>21</v>
      </c>
      <c r="D8" s="161">
        <v>6</v>
      </c>
      <c r="E8" s="161"/>
      <c r="F8" s="114">
        <f>'[2]МКД'!$H$232</f>
        <v>12</v>
      </c>
      <c r="G8" s="130">
        <f>H8+I8</f>
        <v>58.52</v>
      </c>
      <c r="H8" s="130">
        <v>58.52</v>
      </c>
      <c r="I8" s="130"/>
      <c r="J8" s="130">
        <f>K8+L8</f>
        <v>63.58</v>
      </c>
      <c r="K8" s="130">
        <v>63.58</v>
      </c>
      <c r="L8" s="130"/>
      <c r="M8" s="130">
        <f>N8+O8</f>
        <v>69.59</v>
      </c>
      <c r="N8" s="130">
        <v>69.59</v>
      </c>
      <c r="O8" s="130"/>
      <c r="P8" s="130">
        <f>Q8+R8</f>
        <v>70.52</v>
      </c>
      <c r="Q8" s="130">
        <v>70.52</v>
      </c>
      <c r="R8" s="130"/>
      <c r="S8" s="130">
        <f>T8+U8</f>
        <v>75.96</v>
      </c>
      <c r="T8" s="130">
        <v>75.96</v>
      </c>
      <c r="U8" s="130"/>
      <c r="V8" s="130">
        <f>W8+X8</f>
        <v>65.36</v>
      </c>
      <c r="W8" s="208">
        <v>65.36</v>
      </c>
      <c r="X8" s="130"/>
      <c r="Y8" s="130">
        <f>Z8+AA8</f>
        <v>33.02015</v>
      </c>
      <c r="Z8" s="224">
        <f>'[12]TDSheet'!$E$28</f>
        <v>33.02015</v>
      </c>
      <c r="AA8" s="130"/>
      <c r="AB8" s="130">
        <f>AC8+AD8</f>
        <v>39.44</v>
      </c>
      <c r="AC8" s="130">
        <v>39.44</v>
      </c>
      <c r="AD8" s="130"/>
      <c r="AE8" s="130">
        <f>AF8+AG8</f>
        <v>47.31</v>
      </c>
      <c r="AF8" s="130">
        <v>47.31</v>
      </c>
      <c r="AG8" s="130"/>
      <c r="AH8" s="130">
        <f>AI8+AJ8</f>
        <v>52.38</v>
      </c>
      <c r="AI8" s="130">
        <v>52.38</v>
      </c>
      <c r="AJ8" s="130"/>
      <c r="AK8" s="130">
        <f>AL8+AM8</f>
        <v>56.99</v>
      </c>
      <c r="AL8" s="130">
        <v>56.99</v>
      </c>
      <c r="AM8" s="130"/>
      <c r="AN8" s="135">
        <f>AK8/F8</f>
        <v>4.7491666666666665</v>
      </c>
    </row>
    <row r="9" spans="1:40" ht="15" customHeight="1" hidden="1" outlineLevel="1">
      <c r="A9" s="6"/>
      <c r="B9" s="113" t="s">
        <v>107</v>
      </c>
      <c r="C9" s="107" t="s">
        <v>64</v>
      </c>
      <c r="D9" s="161">
        <v>9</v>
      </c>
      <c r="E9" s="161" t="s">
        <v>17</v>
      </c>
      <c r="F9" s="114">
        <f>'[1]МКД'!$H$33</f>
        <v>26</v>
      </c>
      <c r="G9" s="130">
        <f aca="true" t="shared" si="0" ref="G9:G28">H9+I9</f>
        <v>192.19</v>
      </c>
      <c r="H9" s="130">
        <v>192.19</v>
      </c>
      <c r="I9" s="130"/>
      <c r="J9" s="130">
        <f aca="true" t="shared" si="1" ref="J9:J28">K9+L9</f>
        <v>191.2</v>
      </c>
      <c r="K9" s="130">
        <v>191.2</v>
      </c>
      <c r="L9" s="130"/>
      <c r="M9" s="130">
        <f aca="true" t="shared" si="2" ref="M9:M28">N9+O9</f>
        <v>185.11</v>
      </c>
      <c r="N9" s="130">
        <v>185.11</v>
      </c>
      <c r="O9" s="130"/>
      <c r="P9" s="130">
        <v>0</v>
      </c>
      <c r="Q9" s="389" t="s">
        <v>141</v>
      </c>
      <c r="R9" s="390"/>
      <c r="S9" s="130">
        <v>0</v>
      </c>
      <c r="T9" s="389"/>
      <c r="U9" s="390"/>
      <c r="V9" s="130">
        <v>0</v>
      </c>
      <c r="W9" s="389"/>
      <c r="X9" s="390"/>
      <c r="Y9" s="130">
        <v>0</v>
      </c>
      <c r="Z9" s="389"/>
      <c r="AA9" s="390"/>
      <c r="AB9" s="130">
        <v>0</v>
      </c>
      <c r="AC9" s="389"/>
      <c r="AD9" s="390"/>
      <c r="AE9" s="130">
        <v>0</v>
      </c>
      <c r="AF9" s="389"/>
      <c r="AG9" s="390"/>
      <c r="AH9" s="130">
        <v>0</v>
      </c>
      <c r="AI9" s="389"/>
      <c r="AJ9" s="390"/>
      <c r="AK9" s="130">
        <v>0</v>
      </c>
      <c r="AL9" s="389"/>
      <c r="AM9" s="390"/>
      <c r="AN9" s="135">
        <f aca="true" t="shared" si="3" ref="AN9:AN27">AK9/F9</f>
        <v>0</v>
      </c>
    </row>
    <row r="10" spans="1:40" ht="15" customHeight="1" hidden="1" outlineLevel="1">
      <c r="A10" s="6"/>
      <c r="B10" s="113" t="s">
        <v>107</v>
      </c>
      <c r="C10" s="107" t="s">
        <v>64</v>
      </c>
      <c r="D10" s="161">
        <v>14</v>
      </c>
      <c r="E10" s="161"/>
      <c r="F10" s="114">
        <f>'[2]МКД'!$H$235</f>
        <v>8</v>
      </c>
      <c r="G10" s="130">
        <f t="shared" si="0"/>
        <v>48.95</v>
      </c>
      <c r="H10" s="130">
        <v>48.95</v>
      </c>
      <c r="I10" s="130"/>
      <c r="J10" s="130">
        <f t="shared" si="1"/>
        <v>47.54</v>
      </c>
      <c r="K10" s="130">
        <v>47.54</v>
      </c>
      <c r="L10" s="130"/>
      <c r="M10" s="130">
        <f t="shared" si="2"/>
        <v>38.28</v>
      </c>
      <c r="N10" s="130">
        <v>38.28</v>
      </c>
      <c r="O10" s="130"/>
      <c r="P10" s="130">
        <v>0</v>
      </c>
      <c r="Q10" s="389" t="s">
        <v>141</v>
      </c>
      <c r="R10" s="390"/>
      <c r="S10" s="130">
        <v>0</v>
      </c>
      <c r="T10" s="389"/>
      <c r="U10" s="390"/>
      <c r="V10" s="130">
        <v>0</v>
      </c>
      <c r="W10" s="389"/>
      <c r="X10" s="390"/>
      <c r="Y10" s="130">
        <v>0</v>
      </c>
      <c r="Z10" s="389"/>
      <c r="AA10" s="390"/>
      <c r="AB10" s="130">
        <v>0</v>
      </c>
      <c r="AC10" s="389"/>
      <c r="AD10" s="390"/>
      <c r="AE10" s="130">
        <v>0</v>
      </c>
      <c r="AF10" s="389"/>
      <c r="AG10" s="390"/>
      <c r="AH10" s="130">
        <v>0</v>
      </c>
      <c r="AI10" s="389"/>
      <c r="AJ10" s="390"/>
      <c r="AK10" s="130">
        <v>0</v>
      </c>
      <c r="AL10" s="389"/>
      <c r="AM10" s="390"/>
      <c r="AN10" s="135">
        <f t="shared" si="3"/>
        <v>0</v>
      </c>
    </row>
    <row r="11" spans="1:40" ht="15" customHeight="1" collapsed="1">
      <c r="A11" s="6">
        <v>2</v>
      </c>
      <c r="B11" s="113" t="s">
        <v>107</v>
      </c>
      <c r="C11" s="113" t="s">
        <v>32</v>
      </c>
      <c r="D11" s="61">
        <v>23</v>
      </c>
      <c r="E11" s="162"/>
      <c r="F11" s="162">
        <v>12</v>
      </c>
      <c r="G11" s="130">
        <f t="shared" si="0"/>
        <v>28.87</v>
      </c>
      <c r="H11" s="130">
        <v>28.87</v>
      </c>
      <c r="I11" s="130"/>
      <c r="J11" s="130">
        <f t="shared" si="1"/>
        <v>32.85</v>
      </c>
      <c r="K11" s="130">
        <v>32.85</v>
      </c>
      <c r="L11" s="130"/>
      <c r="M11" s="130">
        <f t="shared" si="2"/>
        <v>27.78</v>
      </c>
      <c r="N11" s="130">
        <v>27.78</v>
      </c>
      <c r="O11" s="130"/>
      <c r="P11" s="130">
        <f aca="true" t="shared" si="4" ref="P11:P27">Q11+R11</f>
        <v>-5.32</v>
      </c>
      <c r="Q11" s="130">
        <v>-5.32</v>
      </c>
      <c r="R11" s="130"/>
      <c r="S11" s="130">
        <f aca="true" t="shared" si="5" ref="S11:S18">T11+U11</f>
        <v>11.76</v>
      </c>
      <c r="T11" s="130">
        <v>11.76</v>
      </c>
      <c r="U11" s="130"/>
      <c r="V11" s="130">
        <f aca="true" t="shared" si="6" ref="V11:V16">W11+X11</f>
        <v>25.72</v>
      </c>
      <c r="W11" s="208">
        <v>25.72</v>
      </c>
      <c r="X11" s="130"/>
      <c r="Y11" s="130">
        <f aca="true" t="shared" si="7" ref="Y11:Y16">Z11+AA11</f>
        <v>24.89824</v>
      </c>
      <c r="Z11" s="224">
        <f>'[12]TDSheet'!$E$30</f>
        <v>24.89824</v>
      </c>
      <c r="AA11" s="130"/>
      <c r="AB11" s="130">
        <f aca="true" t="shared" si="8" ref="AB11:AB16">AC11+AD11</f>
        <v>30.65</v>
      </c>
      <c r="AC11" s="130">
        <v>30.65</v>
      </c>
      <c r="AD11" s="130"/>
      <c r="AE11" s="130">
        <f aca="true" t="shared" si="9" ref="AE11:AE16">AF11+AG11</f>
        <v>35.43</v>
      </c>
      <c r="AF11" s="130">
        <v>35.43</v>
      </c>
      <c r="AG11" s="130"/>
      <c r="AH11" s="130">
        <f aca="true" t="shared" si="10" ref="AH11:AH16">AI11+AJ11</f>
        <v>39.3</v>
      </c>
      <c r="AI11" s="130">
        <v>39.3</v>
      </c>
      <c r="AJ11" s="130"/>
      <c r="AK11" s="130">
        <f aca="true" t="shared" si="11" ref="AK11:AK16">AL11+AM11</f>
        <v>34.23</v>
      </c>
      <c r="AL11" s="130">
        <v>34.23</v>
      </c>
      <c r="AM11" s="130"/>
      <c r="AN11" s="135">
        <f t="shared" si="3"/>
        <v>2.8524999999999996</v>
      </c>
    </row>
    <row r="12" spans="1:40" ht="15" customHeight="1">
      <c r="A12" s="6">
        <v>3</v>
      </c>
      <c r="B12" s="113" t="s">
        <v>107</v>
      </c>
      <c r="C12" s="146" t="s">
        <v>112</v>
      </c>
      <c r="D12" s="145">
        <v>46</v>
      </c>
      <c r="E12" s="162"/>
      <c r="F12" s="162">
        <v>26</v>
      </c>
      <c r="G12" s="130">
        <f t="shared" si="0"/>
        <v>451.7</v>
      </c>
      <c r="H12" s="130">
        <v>451.7</v>
      </c>
      <c r="I12" s="130"/>
      <c r="J12" s="130">
        <f t="shared" si="1"/>
        <v>479.79</v>
      </c>
      <c r="K12" s="130">
        <v>479.79</v>
      </c>
      <c r="L12" s="130"/>
      <c r="M12" s="130">
        <f t="shared" si="2"/>
        <v>505.04</v>
      </c>
      <c r="N12" s="130">
        <v>505.04</v>
      </c>
      <c r="O12" s="130"/>
      <c r="P12" s="130">
        <f t="shared" si="4"/>
        <v>508.74</v>
      </c>
      <c r="Q12" s="130">
        <v>508.74</v>
      </c>
      <c r="R12" s="130"/>
      <c r="S12" s="130">
        <f t="shared" si="5"/>
        <v>456.67</v>
      </c>
      <c r="T12" s="130">
        <v>456.67</v>
      </c>
      <c r="U12" s="130"/>
      <c r="V12" s="130">
        <f t="shared" si="6"/>
        <v>494.95</v>
      </c>
      <c r="W12" s="208">
        <v>494.95</v>
      </c>
      <c r="X12" s="130"/>
      <c r="Y12" s="130">
        <f t="shared" si="7"/>
        <v>491.54258</v>
      </c>
      <c r="Z12" s="225">
        <f>'[12]TDSheet'!$D$17</f>
        <v>491.54258</v>
      </c>
      <c r="AA12" s="130"/>
      <c r="AB12" s="130">
        <f t="shared" si="8"/>
        <v>441.53</v>
      </c>
      <c r="AC12" s="130">
        <v>441.53</v>
      </c>
      <c r="AD12" s="130"/>
      <c r="AE12" s="130">
        <f t="shared" si="9"/>
        <v>482.1</v>
      </c>
      <c r="AF12" s="130">
        <v>482.1</v>
      </c>
      <c r="AG12" s="130"/>
      <c r="AH12" s="130">
        <f t="shared" si="10"/>
        <v>505.34</v>
      </c>
      <c r="AI12" s="130">
        <v>505.34</v>
      </c>
      <c r="AJ12" s="130"/>
      <c r="AK12" s="130">
        <f t="shared" si="11"/>
        <v>539.51</v>
      </c>
      <c r="AL12" s="130">
        <v>539.51</v>
      </c>
      <c r="AM12" s="130"/>
      <c r="AN12" s="135">
        <f t="shared" si="3"/>
        <v>20.750384615384615</v>
      </c>
    </row>
    <row r="13" spans="1:40" ht="15" customHeight="1">
      <c r="A13" s="6">
        <v>4</v>
      </c>
      <c r="B13" s="113" t="s">
        <v>107</v>
      </c>
      <c r="C13" s="146" t="s">
        <v>49</v>
      </c>
      <c r="D13" s="145">
        <v>16</v>
      </c>
      <c r="E13" s="176"/>
      <c r="F13" s="176">
        <v>8</v>
      </c>
      <c r="G13" s="130"/>
      <c r="H13" s="130"/>
      <c r="I13" s="130"/>
      <c r="J13" s="130"/>
      <c r="K13" s="130"/>
      <c r="L13" s="130"/>
      <c r="M13" s="130">
        <f t="shared" si="2"/>
        <v>34.42</v>
      </c>
      <c r="N13" s="130">
        <v>34.42</v>
      </c>
      <c r="O13" s="130"/>
      <c r="P13" s="130">
        <f t="shared" si="4"/>
        <v>53.8</v>
      </c>
      <c r="Q13" s="130">
        <v>53.8</v>
      </c>
      <c r="R13" s="130"/>
      <c r="S13" s="130">
        <f t="shared" si="5"/>
        <v>70.68</v>
      </c>
      <c r="T13" s="130">
        <v>70.68</v>
      </c>
      <c r="U13" s="130"/>
      <c r="V13" s="130">
        <f t="shared" si="6"/>
        <v>84.82</v>
      </c>
      <c r="W13" s="208">
        <v>84.82</v>
      </c>
      <c r="X13" s="130"/>
      <c r="Y13" s="130">
        <f t="shared" si="7"/>
        <v>100.72203</v>
      </c>
      <c r="Z13" s="224">
        <f>'[12]TDSheet'!$E$15</f>
        <v>100.72203</v>
      </c>
      <c r="AA13" s="130"/>
      <c r="AB13" s="130">
        <f t="shared" si="8"/>
        <v>113.28</v>
      </c>
      <c r="AC13" s="130">
        <v>113.28</v>
      </c>
      <c r="AD13" s="130"/>
      <c r="AE13" s="130">
        <f t="shared" si="9"/>
        <v>136.8</v>
      </c>
      <c r="AF13" s="130">
        <v>136.8</v>
      </c>
      <c r="AG13" s="130"/>
      <c r="AH13" s="130">
        <f t="shared" si="10"/>
        <v>144.57</v>
      </c>
      <c r="AI13" s="130">
        <v>144.57</v>
      </c>
      <c r="AJ13" s="130"/>
      <c r="AK13" s="130">
        <f t="shared" si="11"/>
        <v>163.12</v>
      </c>
      <c r="AL13" s="130">
        <v>163.12</v>
      </c>
      <c r="AM13" s="130"/>
      <c r="AN13" s="135">
        <f t="shared" si="3"/>
        <v>20.39</v>
      </c>
    </row>
    <row r="14" spans="1:40" ht="15" customHeight="1">
      <c r="A14" s="6">
        <v>5</v>
      </c>
      <c r="B14" s="113" t="s">
        <v>107</v>
      </c>
      <c r="C14" s="146" t="s">
        <v>49</v>
      </c>
      <c r="D14" s="145">
        <v>2</v>
      </c>
      <c r="E14" s="193"/>
      <c r="F14" s="193">
        <v>12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>
        <f t="shared" si="6"/>
        <v>1.68</v>
      </c>
      <c r="W14" s="208">
        <v>1.68</v>
      </c>
      <c r="X14" s="130"/>
      <c r="Y14" s="130">
        <f t="shared" si="7"/>
        <v>26.06392</v>
      </c>
      <c r="Z14" s="224">
        <f>'[12]TDSheet'!$E$16</f>
        <v>26.06392</v>
      </c>
      <c r="AA14" s="130"/>
      <c r="AB14" s="130">
        <f t="shared" si="8"/>
        <v>29.19</v>
      </c>
      <c r="AC14" s="130">
        <v>29.19</v>
      </c>
      <c r="AD14" s="130"/>
      <c r="AE14" s="130">
        <f t="shared" si="9"/>
        <v>35.6</v>
      </c>
      <c r="AF14" s="130">
        <v>35.6</v>
      </c>
      <c r="AG14" s="130"/>
      <c r="AH14" s="130">
        <f t="shared" si="10"/>
        <v>35.07</v>
      </c>
      <c r="AI14" s="130">
        <v>35.07</v>
      </c>
      <c r="AJ14" s="130"/>
      <c r="AK14" s="130">
        <f t="shared" si="11"/>
        <v>56.05</v>
      </c>
      <c r="AL14" s="130">
        <v>56.05</v>
      </c>
      <c r="AM14" s="130"/>
      <c r="AN14" s="135">
        <f t="shared" si="3"/>
        <v>4.670833333333333</v>
      </c>
    </row>
    <row r="15" spans="1:40" ht="15" customHeight="1">
      <c r="A15" s="6">
        <v>6</v>
      </c>
      <c r="B15" s="113" t="s">
        <v>107</v>
      </c>
      <c r="C15" s="113" t="s">
        <v>56</v>
      </c>
      <c r="D15" s="61">
        <v>4</v>
      </c>
      <c r="E15" s="162"/>
      <c r="F15" s="162">
        <v>18</v>
      </c>
      <c r="G15" s="130">
        <f t="shared" si="0"/>
        <v>314.05</v>
      </c>
      <c r="H15" s="130">
        <v>314.05</v>
      </c>
      <c r="I15" s="130"/>
      <c r="J15" s="130">
        <f t="shared" si="1"/>
        <v>337.32</v>
      </c>
      <c r="K15" s="130">
        <v>337.32</v>
      </c>
      <c r="L15" s="130"/>
      <c r="M15" s="130">
        <f t="shared" si="2"/>
        <v>355.29</v>
      </c>
      <c r="N15" s="130">
        <v>355.29</v>
      </c>
      <c r="O15" s="130"/>
      <c r="P15" s="130">
        <f t="shared" si="4"/>
        <v>377.88</v>
      </c>
      <c r="Q15" s="130">
        <v>377.88</v>
      </c>
      <c r="R15" s="130"/>
      <c r="S15" s="130">
        <f t="shared" si="5"/>
        <v>392.61</v>
      </c>
      <c r="T15" s="130">
        <v>392.61</v>
      </c>
      <c r="U15" s="130"/>
      <c r="V15" s="130">
        <f t="shared" si="6"/>
        <v>363.27</v>
      </c>
      <c r="W15" s="208">
        <v>363.27</v>
      </c>
      <c r="X15" s="130"/>
      <c r="Y15" s="130">
        <f t="shared" si="7"/>
        <v>367.66184</v>
      </c>
      <c r="Z15" s="224">
        <f>'[12]TDSheet'!$E$14</f>
        <v>367.66184</v>
      </c>
      <c r="AA15" s="130">
        <f>'[12]TDSheet'!$F$14</f>
        <v>0</v>
      </c>
      <c r="AB15" s="130">
        <f t="shared" si="8"/>
        <v>378.8</v>
      </c>
      <c r="AC15" s="130">
        <v>378.8</v>
      </c>
      <c r="AD15" s="130"/>
      <c r="AE15" s="130">
        <f t="shared" si="9"/>
        <v>372.83</v>
      </c>
      <c r="AF15" s="130">
        <v>372.83</v>
      </c>
      <c r="AG15" s="130"/>
      <c r="AH15" s="130">
        <f t="shared" si="10"/>
        <v>391.87</v>
      </c>
      <c r="AI15" s="130">
        <v>391.87</v>
      </c>
      <c r="AJ15" s="130"/>
      <c r="AK15" s="130">
        <f t="shared" si="11"/>
        <v>404.29</v>
      </c>
      <c r="AL15" s="130">
        <v>404.29</v>
      </c>
      <c r="AM15" s="130"/>
      <c r="AN15" s="135">
        <f t="shared" si="3"/>
        <v>22.46055555555556</v>
      </c>
    </row>
    <row r="16" spans="1:40" ht="15" customHeight="1">
      <c r="A16" s="6">
        <v>7</v>
      </c>
      <c r="B16" s="113" t="s">
        <v>107</v>
      </c>
      <c r="C16" s="107" t="s">
        <v>35</v>
      </c>
      <c r="D16" s="61">
        <v>3</v>
      </c>
      <c r="E16" s="173"/>
      <c r="F16" s="173">
        <v>72</v>
      </c>
      <c r="G16" s="130"/>
      <c r="H16" s="130"/>
      <c r="I16" s="130"/>
      <c r="J16" s="130">
        <f t="shared" si="1"/>
        <v>310.34</v>
      </c>
      <c r="K16" s="130">
        <v>310.34</v>
      </c>
      <c r="L16" s="130"/>
      <c r="M16" s="130">
        <f t="shared" si="2"/>
        <v>545.28</v>
      </c>
      <c r="N16" s="130">
        <v>545.28</v>
      </c>
      <c r="O16" s="130"/>
      <c r="P16" s="130">
        <f t="shared" si="4"/>
        <v>734.19</v>
      </c>
      <c r="Q16" s="130">
        <v>734.19</v>
      </c>
      <c r="R16" s="130"/>
      <c r="S16" s="130">
        <f t="shared" si="5"/>
        <v>830.4200000000001</v>
      </c>
      <c r="T16" s="130">
        <v>763.11</v>
      </c>
      <c r="U16" s="130">
        <v>67.31</v>
      </c>
      <c r="V16" s="130">
        <f t="shared" si="6"/>
        <v>667.71</v>
      </c>
      <c r="W16" s="208">
        <v>573.33</v>
      </c>
      <c r="X16" s="208">
        <v>94.38</v>
      </c>
      <c r="Y16" s="130">
        <f t="shared" si="7"/>
        <v>851.4968600000001</v>
      </c>
      <c r="Z16" s="224">
        <f>'[12]TDSheet'!$E$11</f>
        <v>776.75363</v>
      </c>
      <c r="AA16" s="224">
        <f>'[12]TDSheet'!$F$11</f>
        <v>74.74323</v>
      </c>
      <c r="AB16" s="130">
        <f t="shared" si="8"/>
        <v>911.44</v>
      </c>
      <c r="AC16" s="130">
        <v>869.33</v>
      </c>
      <c r="AD16" s="130">
        <v>42.11</v>
      </c>
      <c r="AE16" s="130">
        <f t="shared" si="9"/>
        <v>921.1800000000001</v>
      </c>
      <c r="AF16" s="130">
        <v>879.07</v>
      </c>
      <c r="AG16" s="130">
        <v>42.11</v>
      </c>
      <c r="AH16" s="130">
        <f t="shared" si="10"/>
        <v>803.91</v>
      </c>
      <c r="AI16" s="130">
        <v>776.66</v>
      </c>
      <c r="AJ16" s="130">
        <v>27.25</v>
      </c>
      <c r="AK16" s="130">
        <f t="shared" si="11"/>
        <v>628.98</v>
      </c>
      <c r="AL16" s="130">
        <v>610.89</v>
      </c>
      <c r="AM16" s="130">
        <v>18.09</v>
      </c>
      <c r="AN16" s="135">
        <f t="shared" si="3"/>
        <v>8.735833333333334</v>
      </c>
    </row>
    <row r="17" spans="1:40" ht="15" customHeight="1" hidden="1" outlineLevel="1">
      <c r="A17" s="6"/>
      <c r="B17" s="113" t="s">
        <v>107</v>
      </c>
      <c r="C17" s="107" t="s">
        <v>35</v>
      </c>
      <c r="D17" s="161">
        <v>24</v>
      </c>
      <c r="E17" s="161" t="s">
        <v>18</v>
      </c>
      <c r="F17" s="114">
        <f>'[3]МКД'!$H$98</f>
        <v>20</v>
      </c>
      <c r="G17" s="130">
        <f t="shared" si="0"/>
        <v>85.65</v>
      </c>
      <c r="H17" s="130">
        <v>85.65</v>
      </c>
      <c r="I17" s="130"/>
      <c r="J17" s="130">
        <f t="shared" si="1"/>
        <v>71.13</v>
      </c>
      <c r="K17" s="130">
        <v>71.13</v>
      </c>
      <c r="L17" s="130"/>
      <c r="M17" s="130">
        <f t="shared" si="2"/>
        <v>60.48</v>
      </c>
      <c r="N17" s="130">
        <v>60.48</v>
      </c>
      <c r="O17" s="130"/>
      <c r="P17" s="130">
        <f t="shared" si="4"/>
        <v>30.06</v>
      </c>
      <c r="Q17" s="130">
        <v>30.06</v>
      </c>
      <c r="R17" s="130"/>
      <c r="S17" s="130">
        <v>0</v>
      </c>
      <c r="T17" s="389" t="s">
        <v>141</v>
      </c>
      <c r="U17" s="390"/>
      <c r="V17" s="130">
        <v>0</v>
      </c>
      <c r="W17" s="389"/>
      <c r="X17" s="390"/>
      <c r="Y17" s="130">
        <v>0</v>
      </c>
      <c r="Z17" s="389"/>
      <c r="AA17" s="390"/>
      <c r="AB17" s="130">
        <v>0</v>
      </c>
      <c r="AC17" s="389"/>
      <c r="AD17" s="390"/>
      <c r="AE17" s="130">
        <v>0</v>
      </c>
      <c r="AF17" s="389"/>
      <c r="AG17" s="390"/>
      <c r="AH17" s="130">
        <v>0</v>
      </c>
      <c r="AI17" s="389"/>
      <c r="AJ17" s="390"/>
      <c r="AK17" s="130">
        <v>0</v>
      </c>
      <c r="AL17" s="389"/>
      <c r="AM17" s="390"/>
      <c r="AN17" s="135">
        <f t="shared" si="3"/>
        <v>0</v>
      </c>
    </row>
    <row r="18" spans="1:40" ht="15" customHeight="1" collapsed="1">
      <c r="A18" s="6">
        <v>8</v>
      </c>
      <c r="B18" s="113" t="s">
        <v>107</v>
      </c>
      <c r="C18" s="113" t="s">
        <v>46</v>
      </c>
      <c r="D18" s="61">
        <v>30</v>
      </c>
      <c r="E18" s="162"/>
      <c r="F18" s="162">
        <v>24</v>
      </c>
      <c r="G18" s="130">
        <f t="shared" si="0"/>
        <v>303.01</v>
      </c>
      <c r="H18" s="130">
        <v>303.01</v>
      </c>
      <c r="I18" s="130"/>
      <c r="J18" s="130">
        <f t="shared" si="1"/>
        <v>309.68</v>
      </c>
      <c r="K18" s="130">
        <v>309.68</v>
      </c>
      <c r="L18" s="130"/>
      <c r="M18" s="130">
        <f t="shared" si="2"/>
        <v>340.56</v>
      </c>
      <c r="N18" s="130">
        <v>340.56</v>
      </c>
      <c r="O18" s="130"/>
      <c r="P18" s="130">
        <f t="shared" si="4"/>
        <v>375.31</v>
      </c>
      <c r="Q18" s="130">
        <v>375.31</v>
      </c>
      <c r="R18" s="130"/>
      <c r="S18" s="130">
        <f t="shared" si="5"/>
        <v>406.34</v>
      </c>
      <c r="T18" s="130">
        <v>406.34</v>
      </c>
      <c r="U18" s="130"/>
      <c r="V18" s="130">
        <f>W18+X18</f>
        <v>450.04</v>
      </c>
      <c r="W18" s="208">
        <v>450.04</v>
      </c>
      <c r="X18" s="130"/>
      <c r="Y18" s="130">
        <f>Z18+AA18</f>
        <v>445.78537</v>
      </c>
      <c r="Z18" s="224">
        <f>'[12]TDSheet'!$E$10</f>
        <v>445.78537</v>
      </c>
      <c r="AA18" s="130"/>
      <c r="AB18" s="130">
        <f>AC18+AD18</f>
        <v>487.11</v>
      </c>
      <c r="AC18" s="130">
        <v>487.11</v>
      </c>
      <c r="AD18" s="130"/>
      <c r="AE18" s="130">
        <f>AF18+AG18</f>
        <v>518.72</v>
      </c>
      <c r="AF18" s="130">
        <v>518.72</v>
      </c>
      <c r="AG18" s="130"/>
      <c r="AH18" s="130">
        <f>AI18+AJ18</f>
        <v>493.63</v>
      </c>
      <c r="AI18" s="130">
        <v>493.63</v>
      </c>
      <c r="AJ18" s="130"/>
      <c r="AK18" s="130">
        <f>AL18+AM18</f>
        <v>521.05</v>
      </c>
      <c r="AL18" s="130">
        <v>521.05</v>
      </c>
      <c r="AM18" s="130"/>
      <c r="AN18" s="135">
        <f t="shared" si="3"/>
        <v>21.710416666666664</v>
      </c>
    </row>
    <row r="19" spans="1:40" ht="15" customHeight="1" hidden="1" outlineLevel="1">
      <c r="A19" s="6"/>
      <c r="B19" s="113" t="s">
        <v>107</v>
      </c>
      <c r="C19" s="107" t="s">
        <v>72</v>
      </c>
      <c r="D19" s="161">
        <v>2</v>
      </c>
      <c r="E19" s="161"/>
      <c r="F19" s="114">
        <f>'[3]МКД'!$H$132</f>
        <v>8</v>
      </c>
      <c r="G19" s="130">
        <f t="shared" si="0"/>
        <v>43.6</v>
      </c>
      <c r="H19" s="130">
        <v>43.6</v>
      </c>
      <c r="I19" s="130"/>
      <c r="J19" s="130">
        <f t="shared" si="1"/>
        <v>40.35</v>
      </c>
      <c r="K19" s="130">
        <v>40.35</v>
      </c>
      <c r="L19" s="130"/>
      <c r="M19" s="130">
        <f t="shared" si="2"/>
        <v>36.91</v>
      </c>
      <c r="N19" s="130">
        <v>36.91</v>
      </c>
      <c r="O19" s="130"/>
      <c r="P19" s="130">
        <v>0</v>
      </c>
      <c r="Q19" s="389" t="s">
        <v>141</v>
      </c>
      <c r="R19" s="390"/>
      <c r="S19" s="130">
        <v>0</v>
      </c>
      <c r="T19" s="389"/>
      <c r="U19" s="390"/>
      <c r="V19" s="130">
        <v>0</v>
      </c>
      <c r="W19" s="389"/>
      <c r="X19" s="390"/>
      <c r="Y19" s="130">
        <v>0</v>
      </c>
      <c r="Z19" s="389"/>
      <c r="AA19" s="390"/>
      <c r="AB19" s="130">
        <v>0</v>
      </c>
      <c r="AC19" s="389"/>
      <c r="AD19" s="390"/>
      <c r="AE19" s="130">
        <v>0</v>
      </c>
      <c r="AF19" s="389"/>
      <c r="AG19" s="390"/>
      <c r="AH19" s="130">
        <v>0</v>
      </c>
      <c r="AI19" s="389"/>
      <c r="AJ19" s="390"/>
      <c r="AK19" s="130">
        <v>0</v>
      </c>
      <c r="AL19" s="389"/>
      <c r="AM19" s="390"/>
      <c r="AN19" s="135">
        <f t="shared" si="3"/>
        <v>0</v>
      </c>
    </row>
    <row r="20" spans="1:40" ht="15" customHeight="1" collapsed="1">
      <c r="A20" s="6">
        <v>9</v>
      </c>
      <c r="B20" s="113" t="s">
        <v>107</v>
      </c>
      <c r="C20" s="107" t="s">
        <v>72</v>
      </c>
      <c r="D20" s="161">
        <v>6</v>
      </c>
      <c r="E20" s="161"/>
      <c r="F20" s="114">
        <v>8</v>
      </c>
      <c r="G20" s="130">
        <f t="shared" si="0"/>
        <v>12.75</v>
      </c>
      <c r="H20" s="130">
        <v>12.75</v>
      </c>
      <c r="I20" s="130"/>
      <c r="J20" s="130">
        <f t="shared" si="1"/>
        <v>22.28</v>
      </c>
      <c r="K20" s="130">
        <v>22.28</v>
      </c>
      <c r="L20" s="130"/>
      <c r="M20" s="130">
        <f t="shared" si="2"/>
        <v>30.58</v>
      </c>
      <c r="N20" s="130">
        <v>30.58</v>
      </c>
      <c r="O20" s="130"/>
      <c r="P20" s="130">
        <f t="shared" si="4"/>
        <v>34.57</v>
      </c>
      <c r="Q20" s="130">
        <v>34.57</v>
      </c>
      <c r="R20" s="130"/>
      <c r="S20" s="130">
        <f aca="true" t="shared" si="12" ref="S20:S27">T20+U20</f>
        <v>41.43</v>
      </c>
      <c r="T20" s="130">
        <v>41.43</v>
      </c>
      <c r="U20" s="130"/>
      <c r="V20" s="130">
        <f aca="true" t="shared" si="13" ref="V20:V27">W20+X20</f>
        <v>44.17</v>
      </c>
      <c r="W20" s="208">
        <v>44.17</v>
      </c>
      <c r="X20" s="130"/>
      <c r="Y20" s="130">
        <f aca="true" t="shared" si="14" ref="Y20:Y27">Z20+AA20</f>
        <v>55.48578</v>
      </c>
      <c r="Z20" s="224">
        <f>'[12]TDSheet'!$E$21</f>
        <v>55.48578</v>
      </c>
      <c r="AA20" s="130"/>
      <c r="AB20" s="130">
        <f aca="true" t="shared" si="15" ref="AB20:AB27">AC20+AD20</f>
        <v>61.15</v>
      </c>
      <c r="AC20" s="130">
        <v>61.15</v>
      </c>
      <c r="AD20" s="130"/>
      <c r="AE20" s="130">
        <f aca="true" t="shared" si="16" ref="AE20:AE27">AF20+AG20</f>
        <v>59.33</v>
      </c>
      <c r="AF20" s="130">
        <v>59.33</v>
      </c>
      <c r="AG20" s="130"/>
      <c r="AH20" s="130">
        <f aca="true" t="shared" si="17" ref="AH20:AH27">AI20+AJ20</f>
        <v>64.89</v>
      </c>
      <c r="AI20" s="130">
        <v>64.89</v>
      </c>
      <c r="AJ20" s="130"/>
      <c r="AK20" s="130">
        <f aca="true" t="shared" si="18" ref="AK20:AK27">AL20+AM20</f>
        <v>71.9</v>
      </c>
      <c r="AL20" s="130">
        <v>71.9</v>
      </c>
      <c r="AM20" s="130"/>
      <c r="AN20" s="135">
        <f t="shared" si="3"/>
        <v>8.9875</v>
      </c>
    </row>
    <row r="21" spans="1:40" ht="15" customHeight="1">
      <c r="A21" s="6">
        <v>10</v>
      </c>
      <c r="B21" s="113" t="s">
        <v>107</v>
      </c>
      <c r="C21" s="107" t="s">
        <v>72</v>
      </c>
      <c r="D21" s="161">
        <v>10</v>
      </c>
      <c r="E21" s="161"/>
      <c r="F21" s="114">
        <v>12</v>
      </c>
      <c r="G21" s="130">
        <f t="shared" si="0"/>
        <v>27.1</v>
      </c>
      <c r="H21" s="130">
        <v>27.1</v>
      </c>
      <c r="I21" s="130"/>
      <c r="J21" s="130">
        <f t="shared" si="1"/>
        <v>35.94</v>
      </c>
      <c r="K21" s="130">
        <v>35.94</v>
      </c>
      <c r="L21" s="130"/>
      <c r="M21" s="130">
        <f t="shared" si="2"/>
        <v>47.02</v>
      </c>
      <c r="N21" s="130">
        <v>47.02</v>
      </c>
      <c r="O21" s="130"/>
      <c r="P21" s="130">
        <f t="shared" si="4"/>
        <v>44.01</v>
      </c>
      <c r="Q21" s="130">
        <v>44.01</v>
      </c>
      <c r="R21" s="130"/>
      <c r="S21" s="130">
        <f t="shared" si="12"/>
        <v>47.76</v>
      </c>
      <c r="T21" s="130">
        <v>47.76</v>
      </c>
      <c r="U21" s="130"/>
      <c r="V21" s="130">
        <f t="shared" si="13"/>
        <v>63.85</v>
      </c>
      <c r="W21" s="208">
        <v>63.85</v>
      </c>
      <c r="X21" s="130"/>
      <c r="Y21" s="130">
        <f t="shared" si="14"/>
        <v>81.1678</v>
      </c>
      <c r="Z21" s="224">
        <f>'[12]TDSheet'!$E$22</f>
        <v>81.1678</v>
      </c>
      <c r="AA21" s="130"/>
      <c r="AB21" s="130">
        <f t="shared" si="15"/>
        <v>95.72</v>
      </c>
      <c r="AC21" s="130">
        <v>95.72</v>
      </c>
      <c r="AD21" s="130"/>
      <c r="AE21" s="130">
        <f t="shared" si="16"/>
        <v>96.79</v>
      </c>
      <c r="AF21" s="130">
        <v>96.79</v>
      </c>
      <c r="AG21" s="130"/>
      <c r="AH21" s="130">
        <f t="shared" si="17"/>
        <v>101.03</v>
      </c>
      <c r="AI21" s="130">
        <v>101.03</v>
      </c>
      <c r="AJ21" s="130"/>
      <c r="AK21" s="130">
        <f t="shared" si="18"/>
        <v>107.27</v>
      </c>
      <c r="AL21" s="130">
        <v>107.27</v>
      </c>
      <c r="AM21" s="130"/>
      <c r="AN21" s="135">
        <f t="shared" si="3"/>
        <v>8.939166666666667</v>
      </c>
    </row>
    <row r="22" spans="1:40" ht="15" customHeight="1">
      <c r="A22" s="6">
        <v>11</v>
      </c>
      <c r="B22" s="113" t="s">
        <v>107</v>
      </c>
      <c r="C22" s="107" t="s">
        <v>73</v>
      </c>
      <c r="D22" s="174">
        <v>1</v>
      </c>
      <c r="E22" s="174"/>
      <c r="F22" s="114">
        <v>12</v>
      </c>
      <c r="G22" s="130"/>
      <c r="H22" s="130"/>
      <c r="I22" s="130"/>
      <c r="J22" s="130"/>
      <c r="K22" s="130"/>
      <c r="L22" s="130"/>
      <c r="M22" s="130">
        <f t="shared" si="2"/>
        <v>4.67</v>
      </c>
      <c r="N22" s="130">
        <v>4.67</v>
      </c>
      <c r="O22" s="130"/>
      <c r="P22" s="130">
        <f t="shared" si="4"/>
        <v>29.76</v>
      </c>
      <c r="Q22" s="130">
        <v>29.76</v>
      </c>
      <c r="R22" s="130"/>
      <c r="S22" s="130">
        <f t="shared" si="12"/>
        <v>34.58</v>
      </c>
      <c r="T22" s="130">
        <v>34.58</v>
      </c>
      <c r="U22" s="130"/>
      <c r="V22" s="130">
        <f t="shared" si="13"/>
        <v>44.23</v>
      </c>
      <c r="W22" s="208">
        <v>44.23</v>
      </c>
      <c r="X22" s="130"/>
      <c r="Y22" s="130">
        <f t="shared" si="14"/>
        <v>48.60964</v>
      </c>
      <c r="Z22" s="224">
        <f>'[12]TDSheet'!$E$23</f>
        <v>48.60964</v>
      </c>
      <c r="AA22" s="130"/>
      <c r="AB22" s="130">
        <f t="shared" si="15"/>
        <v>58.09</v>
      </c>
      <c r="AC22" s="130">
        <v>58.09</v>
      </c>
      <c r="AD22" s="130"/>
      <c r="AE22" s="130">
        <f t="shared" si="16"/>
        <v>60.14</v>
      </c>
      <c r="AF22" s="130">
        <v>60.14</v>
      </c>
      <c r="AG22" s="130"/>
      <c r="AH22" s="130">
        <f t="shared" si="17"/>
        <v>69.05</v>
      </c>
      <c r="AI22" s="130">
        <v>69.05</v>
      </c>
      <c r="AJ22" s="130"/>
      <c r="AK22" s="130">
        <f t="shared" si="18"/>
        <v>80.74</v>
      </c>
      <c r="AL22" s="130">
        <v>80.74</v>
      </c>
      <c r="AM22" s="130"/>
      <c r="AN22" s="135">
        <f t="shared" si="3"/>
        <v>6.728333333333333</v>
      </c>
    </row>
    <row r="23" spans="1:40" ht="15" customHeight="1">
      <c r="A23" s="6">
        <v>12</v>
      </c>
      <c r="B23" s="113" t="s">
        <v>107</v>
      </c>
      <c r="C23" s="107" t="s">
        <v>119</v>
      </c>
      <c r="D23" s="161">
        <v>9</v>
      </c>
      <c r="E23" s="161"/>
      <c r="F23" s="148">
        <v>52</v>
      </c>
      <c r="G23" s="130">
        <f t="shared" si="0"/>
        <v>265.99</v>
      </c>
      <c r="H23" s="130">
        <v>265.99</v>
      </c>
      <c r="I23" s="130"/>
      <c r="J23" s="130">
        <f t="shared" si="1"/>
        <v>354.79</v>
      </c>
      <c r="K23" s="130">
        <v>354.79</v>
      </c>
      <c r="L23" s="130"/>
      <c r="M23" s="130">
        <f t="shared" si="2"/>
        <v>427.61</v>
      </c>
      <c r="N23" s="130">
        <v>427.61</v>
      </c>
      <c r="O23" s="130"/>
      <c r="P23" s="130">
        <f t="shared" si="4"/>
        <v>400.72</v>
      </c>
      <c r="Q23" s="130">
        <v>400.72</v>
      </c>
      <c r="R23" s="130"/>
      <c r="S23" s="130">
        <f t="shared" si="12"/>
        <v>487.3</v>
      </c>
      <c r="T23" s="130">
        <v>487.3</v>
      </c>
      <c r="U23" s="130"/>
      <c r="V23" s="130">
        <f t="shared" si="13"/>
        <v>580.93</v>
      </c>
      <c r="W23" s="208">
        <v>580.93</v>
      </c>
      <c r="X23" s="130"/>
      <c r="Y23" s="130">
        <f t="shared" si="14"/>
        <v>399.45519</v>
      </c>
      <c r="Z23" s="224">
        <f>'[12]TDSheet'!$E$31</f>
        <v>399.45519</v>
      </c>
      <c r="AA23" s="130"/>
      <c r="AB23" s="130">
        <f t="shared" si="15"/>
        <v>485.19</v>
      </c>
      <c r="AC23" s="130">
        <v>485.19</v>
      </c>
      <c r="AD23" s="130"/>
      <c r="AE23" s="130">
        <f t="shared" si="16"/>
        <v>566.5</v>
      </c>
      <c r="AF23" s="130">
        <v>566.5</v>
      </c>
      <c r="AG23" s="130"/>
      <c r="AH23" s="130">
        <f t="shared" si="17"/>
        <v>553.54</v>
      </c>
      <c r="AI23" s="130">
        <v>553.54</v>
      </c>
      <c r="AJ23" s="130"/>
      <c r="AK23" s="130">
        <f t="shared" si="18"/>
        <v>625.66</v>
      </c>
      <c r="AL23" s="130">
        <v>625.66</v>
      </c>
      <c r="AM23" s="130"/>
      <c r="AN23" s="135">
        <f t="shared" si="3"/>
        <v>12.031923076923077</v>
      </c>
    </row>
    <row r="24" spans="1:40" ht="15" customHeight="1">
      <c r="A24" s="6">
        <v>13</v>
      </c>
      <c r="B24" s="113" t="s">
        <v>107</v>
      </c>
      <c r="C24" s="107" t="s">
        <v>76</v>
      </c>
      <c r="D24" s="174">
        <v>33</v>
      </c>
      <c r="E24" s="174"/>
      <c r="F24" s="148">
        <v>16</v>
      </c>
      <c r="G24" s="130"/>
      <c r="H24" s="130"/>
      <c r="I24" s="130"/>
      <c r="J24" s="130"/>
      <c r="K24" s="130"/>
      <c r="L24" s="130"/>
      <c r="M24" s="130">
        <f t="shared" si="2"/>
        <v>6.63</v>
      </c>
      <c r="N24" s="130">
        <v>6.63</v>
      </c>
      <c r="O24" s="130"/>
      <c r="P24" s="130">
        <f t="shared" si="4"/>
        <v>42.92</v>
      </c>
      <c r="Q24" s="130">
        <v>42.92</v>
      </c>
      <c r="R24" s="130"/>
      <c r="S24" s="130">
        <f t="shared" si="12"/>
        <v>54.16</v>
      </c>
      <c r="T24" s="130">
        <v>54.16</v>
      </c>
      <c r="U24" s="130"/>
      <c r="V24" s="130">
        <f t="shared" si="13"/>
        <v>66.64</v>
      </c>
      <c r="W24" s="208">
        <v>66.64</v>
      </c>
      <c r="X24" s="130"/>
      <c r="Y24" s="130">
        <f t="shared" si="14"/>
        <v>68.37388</v>
      </c>
      <c r="Z24" s="224">
        <f>'[12]TDSheet'!$E$26</f>
        <v>68.37388</v>
      </c>
      <c r="AA24" s="130"/>
      <c r="AB24" s="130">
        <f t="shared" si="15"/>
        <v>68.39</v>
      </c>
      <c r="AC24" s="130">
        <v>68.39</v>
      </c>
      <c r="AD24" s="130"/>
      <c r="AE24" s="130">
        <f t="shared" si="16"/>
        <v>71.67</v>
      </c>
      <c r="AF24" s="130">
        <v>71.67</v>
      </c>
      <c r="AG24" s="130"/>
      <c r="AH24" s="130">
        <f t="shared" si="17"/>
        <v>78.57</v>
      </c>
      <c r="AI24" s="130">
        <v>78.57</v>
      </c>
      <c r="AJ24" s="130"/>
      <c r="AK24" s="130">
        <f t="shared" si="18"/>
        <v>96.72</v>
      </c>
      <c r="AL24" s="130">
        <v>96.72</v>
      </c>
      <c r="AM24" s="130"/>
      <c r="AN24" s="135">
        <f t="shared" si="3"/>
        <v>6.045</v>
      </c>
    </row>
    <row r="25" spans="1:40" ht="15" customHeight="1">
      <c r="A25" s="6">
        <v>14</v>
      </c>
      <c r="B25" s="113" t="s">
        <v>107</v>
      </c>
      <c r="C25" s="113" t="s">
        <v>51</v>
      </c>
      <c r="D25" s="61">
        <v>2</v>
      </c>
      <c r="E25" s="162"/>
      <c r="F25" s="162">
        <v>16</v>
      </c>
      <c r="G25" s="130">
        <f t="shared" si="0"/>
        <v>108.18</v>
      </c>
      <c r="H25" s="130">
        <v>108.18</v>
      </c>
      <c r="I25" s="130"/>
      <c r="J25" s="130">
        <f t="shared" si="1"/>
        <v>117.22</v>
      </c>
      <c r="K25" s="130">
        <v>117.22</v>
      </c>
      <c r="L25" s="130"/>
      <c r="M25" s="130">
        <f t="shared" si="2"/>
        <v>124.84</v>
      </c>
      <c r="N25" s="130">
        <v>124.84</v>
      </c>
      <c r="O25" s="130"/>
      <c r="P25" s="130">
        <f t="shared" si="4"/>
        <v>135.29</v>
      </c>
      <c r="Q25" s="130">
        <v>135.29</v>
      </c>
      <c r="R25" s="130"/>
      <c r="S25" s="130">
        <f t="shared" si="12"/>
        <v>118.28</v>
      </c>
      <c r="T25" s="130">
        <v>118.28</v>
      </c>
      <c r="U25" s="130"/>
      <c r="V25" s="130">
        <f t="shared" si="13"/>
        <v>129.05</v>
      </c>
      <c r="W25" s="208">
        <v>129.05</v>
      </c>
      <c r="X25" s="130"/>
      <c r="Y25" s="130">
        <f t="shared" si="14"/>
        <v>118.2637</v>
      </c>
      <c r="Z25" s="225">
        <f>'[12]TDSheet'!$E$18</f>
        <v>118.2637</v>
      </c>
      <c r="AA25" s="130"/>
      <c r="AB25" s="130">
        <f t="shared" si="15"/>
        <v>108.63</v>
      </c>
      <c r="AC25" s="130">
        <v>108.63</v>
      </c>
      <c r="AD25" s="130"/>
      <c r="AE25" s="130">
        <f t="shared" si="16"/>
        <v>109.65</v>
      </c>
      <c r="AF25" s="130">
        <v>109.65</v>
      </c>
      <c r="AG25" s="130"/>
      <c r="AH25" s="130">
        <f t="shared" si="17"/>
        <v>116.32</v>
      </c>
      <c r="AI25" s="130">
        <v>116.32</v>
      </c>
      <c r="AJ25" s="130"/>
      <c r="AK25" s="130">
        <f t="shared" si="18"/>
        <v>127.03</v>
      </c>
      <c r="AL25" s="130">
        <v>127.03</v>
      </c>
      <c r="AM25" s="130"/>
      <c r="AN25" s="135">
        <f t="shared" si="3"/>
        <v>7.939375</v>
      </c>
    </row>
    <row r="26" spans="1:40" ht="15" customHeight="1">
      <c r="A26" s="6">
        <v>15</v>
      </c>
      <c r="B26" s="113" t="s">
        <v>107</v>
      </c>
      <c r="C26" s="113" t="s">
        <v>51</v>
      </c>
      <c r="D26" s="61">
        <v>4</v>
      </c>
      <c r="E26" s="162"/>
      <c r="F26" s="162">
        <v>16</v>
      </c>
      <c r="G26" s="130">
        <f t="shared" si="0"/>
        <v>61.74</v>
      </c>
      <c r="H26" s="130">
        <v>61.74</v>
      </c>
      <c r="I26" s="130"/>
      <c r="J26" s="130">
        <f t="shared" si="1"/>
        <v>61.52</v>
      </c>
      <c r="K26" s="130">
        <v>61.52</v>
      </c>
      <c r="L26" s="130"/>
      <c r="M26" s="130">
        <f t="shared" si="2"/>
        <v>59.47</v>
      </c>
      <c r="N26" s="130">
        <v>59.47</v>
      </c>
      <c r="O26" s="130"/>
      <c r="P26" s="130">
        <f t="shared" si="4"/>
        <v>35.1</v>
      </c>
      <c r="Q26" s="130">
        <v>35.1</v>
      </c>
      <c r="R26" s="130"/>
      <c r="S26" s="130">
        <f t="shared" si="12"/>
        <v>33.57</v>
      </c>
      <c r="T26" s="130">
        <v>33.57</v>
      </c>
      <c r="U26" s="130"/>
      <c r="V26" s="130">
        <f t="shared" si="13"/>
        <v>40.06</v>
      </c>
      <c r="W26" s="208">
        <v>40.06</v>
      </c>
      <c r="X26" s="130"/>
      <c r="Y26" s="130">
        <f t="shared" si="14"/>
        <v>44.46379</v>
      </c>
      <c r="Z26" s="224">
        <f>'[12]TDSheet'!$E$12</f>
        <v>44.46379</v>
      </c>
      <c r="AA26" s="130"/>
      <c r="AB26" s="130">
        <f t="shared" si="15"/>
        <v>52.25</v>
      </c>
      <c r="AC26" s="130">
        <v>52.25</v>
      </c>
      <c r="AD26" s="130"/>
      <c r="AE26" s="130">
        <f t="shared" si="16"/>
        <v>55.74</v>
      </c>
      <c r="AF26" s="130">
        <v>55.74</v>
      </c>
      <c r="AG26" s="130"/>
      <c r="AH26" s="130">
        <f t="shared" si="17"/>
        <v>57.61</v>
      </c>
      <c r="AI26" s="130">
        <v>57.61</v>
      </c>
      <c r="AJ26" s="130"/>
      <c r="AK26" s="130">
        <f t="shared" si="18"/>
        <v>55.11</v>
      </c>
      <c r="AL26" s="130">
        <v>55.11</v>
      </c>
      <c r="AM26" s="130"/>
      <c r="AN26" s="135">
        <f t="shared" si="3"/>
        <v>3.444375</v>
      </c>
    </row>
    <row r="27" spans="1:40" ht="15" customHeight="1">
      <c r="A27" s="6">
        <v>16</v>
      </c>
      <c r="B27" s="113" t="s">
        <v>107</v>
      </c>
      <c r="C27" s="113" t="s">
        <v>28</v>
      </c>
      <c r="D27" s="61">
        <v>1</v>
      </c>
      <c r="E27" s="162"/>
      <c r="F27" s="162">
        <v>16</v>
      </c>
      <c r="G27" s="130">
        <f t="shared" si="0"/>
        <v>71.49</v>
      </c>
      <c r="H27" s="130">
        <v>71.49</v>
      </c>
      <c r="I27" s="130"/>
      <c r="J27" s="130">
        <f t="shared" si="1"/>
        <v>82.65</v>
      </c>
      <c r="K27" s="130">
        <v>82.65</v>
      </c>
      <c r="L27" s="130"/>
      <c r="M27" s="130">
        <f t="shared" si="2"/>
        <v>93.93</v>
      </c>
      <c r="N27" s="130">
        <v>93.93</v>
      </c>
      <c r="O27" s="130"/>
      <c r="P27" s="130">
        <f t="shared" si="4"/>
        <v>99.96</v>
      </c>
      <c r="Q27" s="130">
        <v>99.96</v>
      </c>
      <c r="R27" s="130"/>
      <c r="S27" s="130">
        <f t="shared" si="12"/>
        <v>82.57</v>
      </c>
      <c r="T27" s="130">
        <v>82.57</v>
      </c>
      <c r="U27" s="130"/>
      <c r="V27" s="130">
        <f t="shared" si="13"/>
        <v>79.99</v>
      </c>
      <c r="W27" s="208">
        <v>79.99</v>
      </c>
      <c r="X27" s="130"/>
      <c r="Y27" s="130">
        <f t="shared" si="14"/>
        <v>87.88815</v>
      </c>
      <c r="Z27" s="224">
        <f>'[12]TDSheet'!$E$9</f>
        <v>87.88815</v>
      </c>
      <c r="AA27" s="130">
        <f>'[12]TDSheet'!$F$9</f>
        <v>0</v>
      </c>
      <c r="AB27" s="130">
        <f t="shared" si="15"/>
        <v>88.48</v>
      </c>
      <c r="AC27" s="130">
        <v>88.48</v>
      </c>
      <c r="AD27" s="130"/>
      <c r="AE27" s="130">
        <f t="shared" si="16"/>
        <v>76.85</v>
      </c>
      <c r="AF27" s="130">
        <v>76.85</v>
      </c>
      <c r="AG27" s="130"/>
      <c r="AH27" s="130">
        <f t="shared" si="17"/>
        <v>80.47</v>
      </c>
      <c r="AI27" s="130">
        <v>80.47</v>
      </c>
      <c r="AJ27" s="130"/>
      <c r="AK27" s="130">
        <f t="shared" si="18"/>
        <v>87.72</v>
      </c>
      <c r="AL27" s="130">
        <v>87.72</v>
      </c>
      <c r="AM27" s="130"/>
      <c r="AN27" s="135">
        <f t="shared" si="3"/>
        <v>5.4825</v>
      </c>
    </row>
    <row r="28" spans="1:40" ht="15" customHeight="1" hidden="1" outlineLevel="1">
      <c r="A28" s="6"/>
      <c r="B28" s="113" t="s">
        <v>107</v>
      </c>
      <c r="C28" s="107" t="s">
        <v>28</v>
      </c>
      <c r="D28" s="161">
        <v>66</v>
      </c>
      <c r="E28" s="161" t="s">
        <v>17</v>
      </c>
      <c r="F28" s="64">
        <f>'[2]МКД'!$H$231</f>
        <v>2</v>
      </c>
      <c r="G28" s="130">
        <f t="shared" si="0"/>
        <v>22.25</v>
      </c>
      <c r="H28" s="130">
        <v>22.25</v>
      </c>
      <c r="I28" s="130"/>
      <c r="J28" s="130">
        <f t="shared" si="1"/>
        <v>24.3</v>
      </c>
      <c r="K28" s="130">
        <v>24.3</v>
      </c>
      <c r="L28" s="130"/>
      <c r="M28" s="130">
        <f t="shared" si="2"/>
        <v>24.3</v>
      </c>
      <c r="N28" s="130">
        <v>24.3</v>
      </c>
      <c r="O28" s="130"/>
      <c r="P28" s="130">
        <v>0</v>
      </c>
      <c r="Q28" s="389" t="s">
        <v>141</v>
      </c>
      <c r="R28" s="390"/>
      <c r="S28" s="130">
        <v>0</v>
      </c>
      <c r="T28" s="389" t="s">
        <v>141</v>
      </c>
      <c r="U28" s="390"/>
      <c r="V28" s="130">
        <v>0</v>
      </c>
      <c r="W28" s="389" t="s">
        <v>141</v>
      </c>
      <c r="X28" s="390"/>
      <c r="Y28" s="130">
        <v>0</v>
      </c>
      <c r="Z28" s="389" t="s">
        <v>141</v>
      </c>
      <c r="AA28" s="390"/>
      <c r="AB28" s="130">
        <v>0</v>
      </c>
      <c r="AC28" s="389" t="s">
        <v>141</v>
      </c>
      <c r="AD28" s="390"/>
      <c r="AE28" s="130">
        <v>0</v>
      </c>
      <c r="AF28" s="389" t="s">
        <v>141</v>
      </c>
      <c r="AG28" s="390"/>
      <c r="AH28" s="130">
        <v>0</v>
      </c>
      <c r="AI28" s="389" t="s">
        <v>141</v>
      </c>
      <c r="AJ28" s="390"/>
      <c r="AK28" s="130">
        <v>0</v>
      </c>
      <c r="AL28" s="389" t="s">
        <v>141</v>
      </c>
      <c r="AM28" s="390"/>
      <c r="AN28" s="135">
        <f>Y28/F28</f>
        <v>0</v>
      </c>
    </row>
    <row r="29" spans="1:40" ht="15" customHeight="1" collapsed="1">
      <c r="A29" s="163"/>
      <c r="B29" s="115" t="s">
        <v>8</v>
      </c>
      <c r="C29" s="79"/>
      <c r="D29" s="75"/>
      <c r="E29" s="75"/>
      <c r="F29" s="149">
        <f>SUM(F8:F28)-F9-F10-F19-F28-F17</f>
        <v>332</v>
      </c>
      <c r="G29" s="83">
        <f aca="true" t="shared" si="19" ref="G29:L29">SUM(G8:G28)</f>
        <v>2096.04</v>
      </c>
      <c r="H29" s="83">
        <f t="shared" si="19"/>
        <v>2096.04</v>
      </c>
      <c r="I29" s="83">
        <f t="shared" si="19"/>
        <v>0</v>
      </c>
      <c r="J29" s="83">
        <f t="shared" si="19"/>
        <v>2582.48</v>
      </c>
      <c r="K29" s="83">
        <f t="shared" si="19"/>
        <v>2582.48</v>
      </c>
      <c r="L29" s="83">
        <f t="shared" si="19"/>
        <v>0</v>
      </c>
      <c r="M29" s="83">
        <f aca="true" t="shared" si="20" ref="M29:R29">SUM(M8:M28)</f>
        <v>3017.79</v>
      </c>
      <c r="N29" s="83">
        <f t="shared" si="20"/>
        <v>3017.79</v>
      </c>
      <c r="O29" s="83">
        <f t="shared" si="20"/>
        <v>0</v>
      </c>
      <c r="P29" s="83">
        <f t="shared" si="20"/>
        <v>2967.5100000000007</v>
      </c>
      <c r="Q29" s="83">
        <f t="shared" si="20"/>
        <v>2967.5100000000007</v>
      </c>
      <c r="R29" s="83">
        <f t="shared" si="20"/>
        <v>0</v>
      </c>
      <c r="S29" s="83">
        <f aca="true" t="shared" si="21" ref="S29:X29">SUM(S8:S28)</f>
        <v>3144.0900000000006</v>
      </c>
      <c r="T29" s="83">
        <f t="shared" si="21"/>
        <v>3076.7800000000007</v>
      </c>
      <c r="U29" s="83">
        <f t="shared" si="21"/>
        <v>67.31</v>
      </c>
      <c r="V29" s="83">
        <f t="shared" si="21"/>
        <v>3202.4699999999993</v>
      </c>
      <c r="W29" s="83">
        <f t="shared" si="21"/>
        <v>3108.0899999999992</v>
      </c>
      <c r="X29" s="83">
        <f t="shared" si="21"/>
        <v>94.38</v>
      </c>
      <c r="Y29" s="83">
        <f aca="true" t="shared" si="22" ref="Y29:AD29">SUM(Y8:Y28)</f>
        <v>3244.8989200000005</v>
      </c>
      <c r="Z29" s="83">
        <f t="shared" si="22"/>
        <v>3170.1556900000005</v>
      </c>
      <c r="AA29" s="83">
        <f t="shared" si="22"/>
        <v>74.74323</v>
      </c>
      <c r="AB29" s="83">
        <f t="shared" si="22"/>
        <v>3449.34</v>
      </c>
      <c r="AC29" s="83">
        <f t="shared" si="22"/>
        <v>3407.2300000000005</v>
      </c>
      <c r="AD29" s="83">
        <f t="shared" si="22"/>
        <v>42.11</v>
      </c>
      <c r="AE29" s="83">
        <f aca="true" t="shared" si="23" ref="AE29:AJ29">SUM(AE8:AE28)</f>
        <v>3646.64</v>
      </c>
      <c r="AF29" s="83">
        <f t="shared" si="23"/>
        <v>3604.53</v>
      </c>
      <c r="AG29" s="83">
        <f t="shared" si="23"/>
        <v>42.11</v>
      </c>
      <c r="AH29" s="83">
        <f t="shared" si="23"/>
        <v>3587.5500000000006</v>
      </c>
      <c r="AI29" s="83">
        <f t="shared" si="23"/>
        <v>3560.3000000000006</v>
      </c>
      <c r="AJ29" s="83">
        <f t="shared" si="23"/>
        <v>27.25</v>
      </c>
      <c r="AK29" s="83">
        <f>SUM(AK8:AK28)</f>
        <v>3656.37</v>
      </c>
      <c r="AL29" s="83">
        <f>SUM(AL8:AL28)</f>
        <v>3638.2799999999997</v>
      </c>
      <c r="AM29" s="83">
        <f>SUM(AM8:AM28)</f>
        <v>18.09</v>
      </c>
      <c r="AN29" s="160"/>
    </row>
    <row r="30" spans="1:40" ht="15" customHeight="1">
      <c r="A30" s="163"/>
      <c r="B30" s="462" t="s">
        <v>90</v>
      </c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</row>
    <row r="31" spans="1:40" ht="15" customHeight="1">
      <c r="A31" s="6">
        <v>1</v>
      </c>
      <c r="B31" s="113" t="s">
        <v>107</v>
      </c>
      <c r="C31" s="107" t="s">
        <v>64</v>
      </c>
      <c r="D31" s="182">
        <v>9</v>
      </c>
      <c r="E31" s="182" t="s">
        <v>17</v>
      </c>
      <c r="F31" s="114">
        <f>'[1]МКД'!$H$33</f>
        <v>26</v>
      </c>
      <c r="G31" s="130">
        <f>H31+I31</f>
        <v>192.19</v>
      </c>
      <c r="H31" s="130">
        <v>192.19</v>
      </c>
      <c r="I31" s="130"/>
      <c r="J31" s="130">
        <f>K31+L31</f>
        <v>191.2</v>
      </c>
      <c r="K31" s="130">
        <v>191.2</v>
      </c>
      <c r="L31" s="130"/>
      <c r="M31" s="130">
        <f>N31+O31</f>
        <v>185.11</v>
      </c>
      <c r="N31" s="130">
        <v>185.11</v>
      </c>
      <c r="O31" s="130"/>
      <c r="P31" s="130">
        <f aca="true" t="shared" si="24" ref="P31:P37">Q31+R31</f>
        <v>166.15</v>
      </c>
      <c r="Q31" s="130">
        <v>166.15</v>
      </c>
      <c r="R31" s="130"/>
      <c r="S31" s="130">
        <f aca="true" t="shared" si="25" ref="S31:S37">T31+U31</f>
        <v>166.19</v>
      </c>
      <c r="T31" s="130">
        <v>166.19</v>
      </c>
      <c r="U31" s="130"/>
      <c r="V31" s="130">
        <f aca="true" t="shared" si="26" ref="V31:V37">W31+X31</f>
        <v>164.69</v>
      </c>
      <c r="W31" s="208">
        <v>164.69</v>
      </c>
      <c r="X31" s="130"/>
      <c r="Y31" s="130">
        <f aca="true" t="shared" si="27" ref="Y31:Y37">Z31+AA31</f>
        <v>142.16306</v>
      </c>
      <c r="Z31" s="224">
        <f>'[12]TDSheet'!$E$29</f>
        <v>142.16306</v>
      </c>
      <c r="AA31" s="130"/>
      <c r="AB31" s="130">
        <f aca="true" t="shared" si="28" ref="AB31:AB37">AC31+AD31</f>
        <v>141.29</v>
      </c>
      <c r="AC31" s="130">
        <v>141.29</v>
      </c>
      <c r="AD31" s="130"/>
      <c r="AE31" s="130">
        <f aca="true" t="shared" si="29" ref="AE31:AE37">AF31+AG31</f>
        <v>134.49</v>
      </c>
      <c r="AF31" s="130">
        <v>134.49</v>
      </c>
      <c r="AG31" s="130"/>
      <c r="AH31" s="130">
        <f aca="true" t="shared" si="30" ref="AH31:AH37">AI31+AJ31</f>
        <v>120.83</v>
      </c>
      <c r="AI31" s="130">
        <v>120.83</v>
      </c>
      <c r="AJ31" s="130"/>
      <c r="AK31" s="130">
        <f aca="true" t="shared" si="31" ref="AK31:AK37">AL31+AM31</f>
        <v>120.83</v>
      </c>
      <c r="AL31" s="130">
        <v>120.83</v>
      </c>
      <c r="AM31" s="130"/>
      <c r="AN31" s="135">
        <f>AK31/F31</f>
        <v>4.647307692307693</v>
      </c>
    </row>
    <row r="32" spans="1:40" ht="15" customHeight="1">
      <c r="A32" s="6">
        <v>2</v>
      </c>
      <c r="B32" s="113" t="s">
        <v>107</v>
      </c>
      <c r="C32" s="113" t="s">
        <v>64</v>
      </c>
      <c r="D32" s="61">
        <v>11</v>
      </c>
      <c r="E32" s="162"/>
      <c r="F32" s="162">
        <v>27</v>
      </c>
      <c r="G32" s="130">
        <f>H32+I32</f>
        <v>284.29</v>
      </c>
      <c r="H32" s="133">
        <v>284.29</v>
      </c>
      <c r="I32" s="133"/>
      <c r="J32" s="130">
        <f>K32+L32</f>
        <v>284.29</v>
      </c>
      <c r="K32" s="133">
        <v>284.29</v>
      </c>
      <c r="L32" s="133"/>
      <c r="M32" s="130">
        <f>N32+O32</f>
        <v>284.29</v>
      </c>
      <c r="N32" s="133">
        <v>284.29</v>
      </c>
      <c r="O32" s="133"/>
      <c r="P32" s="130">
        <f t="shared" si="24"/>
        <v>283.33</v>
      </c>
      <c r="Q32" s="130">
        <v>283.33</v>
      </c>
      <c r="R32" s="133"/>
      <c r="S32" s="130">
        <f t="shared" si="25"/>
        <v>282.32</v>
      </c>
      <c r="T32" s="130">
        <v>282.32</v>
      </c>
      <c r="U32" s="133"/>
      <c r="V32" s="130">
        <f t="shared" si="26"/>
        <v>282.32</v>
      </c>
      <c r="W32" s="208">
        <v>282.32</v>
      </c>
      <c r="X32" s="133"/>
      <c r="Y32" s="130">
        <f t="shared" si="27"/>
        <v>282.3171</v>
      </c>
      <c r="Z32" s="225">
        <f>'[12]TDSheet'!$D$13</f>
        <v>282.3171</v>
      </c>
      <c r="AA32" s="133">
        <f>'[12]TDSheet'!$F$13</f>
        <v>0</v>
      </c>
      <c r="AB32" s="130">
        <f t="shared" si="28"/>
        <v>282.32</v>
      </c>
      <c r="AC32" s="130">
        <v>282.32</v>
      </c>
      <c r="AD32" s="133"/>
      <c r="AE32" s="130">
        <f t="shared" si="29"/>
        <v>282.32</v>
      </c>
      <c r="AF32" s="130">
        <v>282.32</v>
      </c>
      <c r="AG32" s="133"/>
      <c r="AH32" s="130">
        <f t="shared" si="30"/>
        <v>263.18</v>
      </c>
      <c r="AI32" s="130">
        <v>263.18</v>
      </c>
      <c r="AJ32" s="133"/>
      <c r="AK32" s="130">
        <f t="shared" si="31"/>
        <v>263.18</v>
      </c>
      <c r="AL32" s="130">
        <v>263.18</v>
      </c>
      <c r="AM32" s="133"/>
      <c r="AN32" s="135">
        <f aca="true" t="shared" si="32" ref="AN32:AN37">AK32/F32</f>
        <v>9.747407407407408</v>
      </c>
    </row>
    <row r="33" spans="1:40" ht="15" customHeight="1">
      <c r="A33" s="6">
        <v>3</v>
      </c>
      <c r="B33" s="113" t="s">
        <v>107</v>
      </c>
      <c r="C33" s="107" t="s">
        <v>64</v>
      </c>
      <c r="D33" s="182">
        <v>14</v>
      </c>
      <c r="E33" s="182"/>
      <c r="F33" s="114">
        <f>'[2]МКД'!$H$235</f>
        <v>8</v>
      </c>
      <c r="G33" s="130"/>
      <c r="H33" s="133"/>
      <c r="I33" s="133"/>
      <c r="J33" s="130"/>
      <c r="K33" s="133"/>
      <c r="L33" s="133"/>
      <c r="M33" s="130"/>
      <c r="N33" s="133"/>
      <c r="O33" s="133"/>
      <c r="P33" s="130">
        <f t="shared" si="24"/>
        <v>34.85</v>
      </c>
      <c r="Q33" s="130">
        <v>34.85</v>
      </c>
      <c r="R33" s="133"/>
      <c r="S33" s="130">
        <f t="shared" si="25"/>
        <v>34.85</v>
      </c>
      <c r="T33" s="130">
        <v>34.85</v>
      </c>
      <c r="U33" s="133"/>
      <c r="V33" s="130">
        <f t="shared" si="26"/>
        <v>34.85</v>
      </c>
      <c r="W33" s="208">
        <v>34.85</v>
      </c>
      <c r="X33" s="133"/>
      <c r="Y33" s="130">
        <f t="shared" si="27"/>
        <v>34.854</v>
      </c>
      <c r="Z33" s="224">
        <f>'[12]TDSheet'!$E$24</f>
        <v>34.854</v>
      </c>
      <c r="AA33" s="133"/>
      <c r="AB33" s="130">
        <f t="shared" si="28"/>
        <v>34.85</v>
      </c>
      <c r="AC33" s="130">
        <v>34.85</v>
      </c>
      <c r="AD33" s="133"/>
      <c r="AE33" s="130">
        <f t="shared" si="29"/>
        <v>34.85</v>
      </c>
      <c r="AF33" s="130">
        <v>34.85</v>
      </c>
      <c r="AG33" s="133"/>
      <c r="AH33" s="130">
        <f t="shared" si="30"/>
        <v>34.85</v>
      </c>
      <c r="AI33" s="130">
        <v>34.85</v>
      </c>
      <c r="AJ33" s="133"/>
      <c r="AK33" s="130">
        <f t="shared" si="31"/>
        <v>34.85</v>
      </c>
      <c r="AL33" s="130">
        <v>34.85</v>
      </c>
      <c r="AM33" s="133"/>
      <c r="AN33" s="135">
        <f t="shared" si="32"/>
        <v>4.35625</v>
      </c>
    </row>
    <row r="34" spans="1:40" ht="15" customHeight="1">
      <c r="A34" s="6">
        <v>4</v>
      </c>
      <c r="B34" s="113" t="s">
        <v>107</v>
      </c>
      <c r="C34" s="107" t="s">
        <v>35</v>
      </c>
      <c r="D34" s="187">
        <v>24</v>
      </c>
      <c r="E34" s="187" t="s">
        <v>18</v>
      </c>
      <c r="F34" s="114">
        <f>'[3]МКД'!$H$98</f>
        <v>20</v>
      </c>
      <c r="G34" s="130"/>
      <c r="H34" s="133"/>
      <c r="I34" s="133"/>
      <c r="J34" s="130"/>
      <c r="K34" s="133"/>
      <c r="L34" s="133"/>
      <c r="M34" s="130"/>
      <c r="N34" s="133"/>
      <c r="O34" s="133"/>
      <c r="P34" s="130"/>
      <c r="Q34" s="130"/>
      <c r="R34" s="133"/>
      <c r="S34" s="130">
        <f t="shared" si="25"/>
        <v>30.06</v>
      </c>
      <c r="T34" s="130">
        <v>30.06</v>
      </c>
      <c r="U34" s="133"/>
      <c r="V34" s="130">
        <f t="shared" si="26"/>
        <v>28.63</v>
      </c>
      <c r="W34" s="208">
        <v>28.63</v>
      </c>
      <c r="X34" s="133"/>
      <c r="Y34" s="130">
        <f t="shared" si="27"/>
        <v>28.62569</v>
      </c>
      <c r="Z34" s="224">
        <f>'[12]TDSheet'!$E$25</f>
        <v>28.62569</v>
      </c>
      <c r="AA34" s="133"/>
      <c r="AB34" s="130">
        <f t="shared" si="28"/>
        <v>30.66</v>
      </c>
      <c r="AC34" s="130">
        <v>30.66</v>
      </c>
      <c r="AD34" s="133"/>
      <c r="AE34" s="130">
        <f t="shared" si="29"/>
        <v>30.66</v>
      </c>
      <c r="AF34" s="130">
        <v>30.66</v>
      </c>
      <c r="AG34" s="133"/>
      <c r="AH34" s="130">
        <f t="shared" si="30"/>
        <v>30.66</v>
      </c>
      <c r="AI34" s="130">
        <v>30.66</v>
      </c>
      <c r="AJ34" s="133"/>
      <c r="AK34" s="130">
        <f t="shared" si="31"/>
        <v>30.66</v>
      </c>
      <c r="AL34" s="130">
        <v>30.66</v>
      </c>
      <c r="AM34" s="133"/>
      <c r="AN34" s="135">
        <f t="shared" si="32"/>
        <v>1.533</v>
      </c>
    </row>
    <row r="35" spans="1:40" ht="15" customHeight="1">
      <c r="A35" s="6">
        <v>5</v>
      </c>
      <c r="B35" s="113" t="s">
        <v>107</v>
      </c>
      <c r="C35" s="107" t="s">
        <v>72</v>
      </c>
      <c r="D35" s="182">
        <v>2</v>
      </c>
      <c r="E35" s="182"/>
      <c r="F35" s="114">
        <f>'[3]МКД'!$H$132</f>
        <v>8</v>
      </c>
      <c r="G35" s="130"/>
      <c r="H35" s="133"/>
      <c r="I35" s="133"/>
      <c r="J35" s="130"/>
      <c r="K35" s="133"/>
      <c r="L35" s="133"/>
      <c r="M35" s="130"/>
      <c r="N35" s="133"/>
      <c r="O35" s="133"/>
      <c r="P35" s="130">
        <f t="shared" si="24"/>
        <v>36.91</v>
      </c>
      <c r="Q35" s="130">
        <v>36.91</v>
      </c>
      <c r="R35" s="133"/>
      <c r="S35" s="130">
        <f t="shared" si="25"/>
        <v>36.91</v>
      </c>
      <c r="T35" s="130">
        <v>36.91</v>
      </c>
      <c r="U35" s="133"/>
      <c r="V35" s="130">
        <f t="shared" si="26"/>
        <v>36.91</v>
      </c>
      <c r="W35" s="208">
        <v>36.91</v>
      </c>
      <c r="X35" s="133"/>
      <c r="Y35" s="130">
        <f t="shared" si="27"/>
        <v>36.91051</v>
      </c>
      <c r="Z35" s="224">
        <f>'[12]TDSheet'!$E$20</f>
        <v>36.91051</v>
      </c>
      <c r="AA35" s="133"/>
      <c r="AB35" s="130">
        <f t="shared" si="28"/>
        <v>36.91</v>
      </c>
      <c r="AC35" s="130">
        <v>36.91</v>
      </c>
      <c r="AD35" s="133"/>
      <c r="AE35" s="130">
        <f t="shared" si="29"/>
        <v>36.91</v>
      </c>
      <c r="AF35" s="130">
        <v>36.91</v>
      </c>
      <c r="AG35" s="133"/>
      <c r="AH35" s="130">
        <f t="shared" si="30"/>
        <v>36.91</v>
      </c>
      <c r="AI35" s="130">
        <v>36.91</v>
      </c>
      <c r="AJ35" s="133"/>
      <c r="AK35" s="130">
        <f t="shared" si="31"/>
        <v>36.91</v>
      </c>
      <c r="AL35" s="130">
        <v>36.91</v>
      </c>
      <c r="AM35" s="133"/>
      <c r="AN35" s="135">
        <f t="shared" si="32"/>
        <v>4.61375</v>
      </c>
    </row>
    <row r="36" spans="1:40" ht="15" customHeight="1">
      <c r="A36" s="6">
        <v>6</v>
      </c>
      <c r="B36" s="113" t="s">
        <v>107</v>
      </c>
      <c r="C36" s="107" t="s">
        <v>76</v>
      </c>
      <c r="D36" s="161">
        <v>45</v>
      </c>
      <c r="E36" s="161"/>
      <c r="F36" s="114">
        <f>'[2]МКД'!$H$256</f>
        <v>12</v>
      </c>
      <c r="G36" s="130">
        <f>H36+I36</f>
        <v>31.33</v>
      </c>
      <c r="H36" s="130">
        <v>31.33</v>
      </c>
      <c r="I36" s="130"/>
      <c r="J36" s="130">
        <f>K36+L36</f>
        <v>27.76</v>
      </c>
      <c r="K36" s="130">
        <v>27.76</v>
      </c>
      <c r="L36" s="130"/>
      <c r="M36" s="130">
        <f>N36+O36</f>
        <v>27.76</v>
      </c>
      <c r="N36" s="130">
        <v>27.76</v>
      </c>
      <c r="O36" s="130"/>
      <c r="P36" s="130">
        <f t="shared" si="24"/>
        <v>23.48</v>
      </c>
      <c r="Q36" s="130">
        <v>23.48</v>
      </c>
      <c r="R36" s="130"/>
      <c r="S36" s="130">
        <f t="shared" si="25"/>
        <v>23.48</v>
      </c>
      <c r="T36" s="130">
        <v>23.48</v>
      </c>
      <c r="U36" s="130"/>
      <c r="V36" s="130">
        <f t="shared" si="26"/>
        <v>23.48</v>
      </c>
      <c r="W36" s="208">
        <v>23.48</v>
      </c>
      <c r="X36" s="130"/>
      <c r="Y36" s="130">
        <f t="shared" si="27"/>
        <v>23.47967</v>
      </c>
      <c r="Z36" s="224">
        <f>'[12]TDSheet'!$E$27</f>
        <v>23.47967</v>
      </c>
      <c r="AA36" s="130"/>
      <c r="AB36" s="130">
        <f t="shared" si="28"/>
        <v>23.48</v>
      </c>
      <c r="AC36" s="130">
        <v>23.48</v>
      </c>
      <c r="AD36" s="130"/>
      <c r="AE36" s="130">
        <f t="shared" si="29"/>
        <v>23.48</v>
      </c>
      <c r="AF36" s="130">
        <v>23.48</v>
      </c>
      <c r="AG36" s="130"/>
      <c r="AH36" s="130">
        <f t="shared" si="30"/>
        <v>23.48</v>
      </c>
      <c r="AI36" s="130">
        <v>23.48</v>
      </c>
      <c r="AJ36" s="130"/>
      <c r="AK36" s="130">
        <f t="shared" si="31"/>
        <v>23.48</v>
      </c>
      <c r="AL36" s="130">
        <v>23.48</v>
      </c>
      <c r="AM36" s="130"/>
      <c r="AN36" s="135">
        <f t="shared" si="32"/>
        <v>1.9566666666666668</v>
      </c>
    </row>
    <row r="37" spans="1:40" ht="15" customHeight="1">
      <c r="A37" s="6">
        <v>7</v>
      </c>
      <c r="B37" s="113" t="s">
        <v>107</v>
      </c>
      <c r="C37" s="107" t="s">
        <v>28</v>
      </c>
      <c r="D37" s="182">
        <v>66</v>
      </c>
      <c r="E37" s="182" t="s">
        <v>17</v>
      </c>
      <c r="F37" s="64">
        <f>'[2]МКД'!$H$231</f>
        <v>2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>
        <f t="shared" si="24"/>
        <v>18.89</v>
      </c>
      <c r="Q37" s="130">
        <v>18.89</v>
      </c>
      <c r="R37" s="130"/>
      <c r="S37" s="130">
        <f t="shared" si="25"/>
        <v>18.9</v>
      </c>
      <c r="T37" s="130">
        <v>18.9</v>
      </c>
      <c r="U37" s="130"/>
      <c r="V37" s="130">
        <f t="shared" si="26"/>
        <v>18.9</v>
      </c>
      <c r="W37" s="208">
        <v>18.9</v>
      </c>
      <c r="X37" s="130"/>
      <c r="Y37" s="130">
        <f t="shared" si="27"/>
        <v>18.90132</v>
      </c>
      <c r="Z37" s="225">
        <f>'[12]TDSheet'!$E$19</f>
        <v>18.90132</v>
      </c>
      <c r="AA37" s="130"/>
      <c r="AB37" s="130">
        <f t="shared" si="28"/>
        <v>18.9</v>
      </c>
      <c r="AC37" s="130">
        <v>18.9</v>
      </c>
      <c r="AD37" s="130"/>
      <c r="AE37" s="130">
        <f t="shared" si="29"/>
        <v>18.86</v>
      </c>
      <c r="AF37" s="130">
        <v>18.86</v>
      </c>
      <c r="AG37" s="130"/>
      <c r="AH37" s="130">
        <f t="shared" si="30"/>
        <v>18.06</v>
      </c>
      <c r="AI37" s="130">
        <v>18.06</v>
      </c>
      <c r="AJ37" s="130"/>
      <c r="AK37" s="130">
        <f t="shared" si="31"/>
        <v>18.06</v>
      </c>
      <c r="AL37" s="130">
        <v>18.06</v>
      </c>
      <c r="AM37" s="130"/>
      <c r="AN37" s="135">
        <f t="shared" si="32"/>
        <v>9.03</v>
      </c>
    </row>
    <row r="38" spans="1:40" ht="15" customHeight="1">
      <c r="A38" s="163"/>
      <c r="B38" s="115" t="s">
        <v>8</v>
      </c>
      <c r="C38" s="79"/>
      <c r="D38" s="75"/>
      <c r="E38" s="75"/>
      <c r="F38" s="116">
        <f>SUM(F31:F37)</f>
        <v>103</v>
      </c>
      <c r="G38" s="83">
        <f>SUM(G32:G36)</f>
        <v>315.62</v>
      </c>
      <c r="H38" s="83">
        <f>SUM(H32:H36)</f>
        <v>315.62</v>
      </c>
      <c r="I38" s="83">
        <f>SUM(I32)</f>
        <v>0</v>
      </c>
      <c r="J38" s="83">
        <f>SUM(J32:J36)</f>
        <v>312.05</v>
      </c>
      <c r="K38" s="83">
        <f>SUM(K32:K36)</f>
        <v>312.05</v>
      </c>
      <c r="L38" s="83">
        <f>SUM(L32)</f>
        <v>0</v>
      </c>
      <c r="M38" s="83">
        <f>SUM(M32:M36)</f>
        <v>312.05</v>
      </c>
      <c r="N38" s="83">
        <f>SUM(N32:N36)</f>
        <v>312.05</v>
      </c>
      <c r="O38" s="83">
        <f>SUM(O32)</f>
        <v>0</v>
      </c>
      <c r="P38" s="83">
        <f aca="true" t="shared" si="33" ref="P38:U38">SUM(P31:P37)</f>
        <v>563.61</v>
      </c>
      <c r="Q38" s="83">
        <f t="shared" si="33"/>
        <v>563.61</v>
      </c>
      <c r="R38" s="83">
        <f t="shared" si="33"/>
        <v>0</v>
      </c>
      <c r="S38" s="83">
        <f>SUM(S31:S37)</f>
        <v>592.7099999999999</v>
      </c>
      <c r="T38" s="83">
        <f t="shared" si="33"/>
        <v>592.7099999999999</v>
      </c>
      <c r="U38" s="83">
        <f t="shared" si="33"/>
        <v>0</v>
      </c>
      <c r="V38" s="83">
        <f aca="true" t="shared" si="34" ref="V38:AA38">SUM(V31:V37)</f>
        <v>589.78</v>
      </c>
      <c r="W38" s="83">
        <f t="shared" si="34"/>
        <v>589.78</v>
      </c>
      <c r="X38" s="83">
        <f t="shared" si="34"/>
        <v>0</v>
      </c>
      <c r="Y38" s="83">
        <f t="shared" si="34"/>
        <v>567.25135</v>
      </c>
      <c r="Z38" s="83">
        <f t="shared" si="34"/>
        <v>567.25135</v>
      </c>
      <c r="AA38" s="83">
        <f t="shared" si="34"/>
        <v>0</v>
      </c>
      <c r="AB38" s="83">
        <f aca="true" t="shared" si="35" ref="AB38:AG38">SUM(AB31:AB37)</f>
        <v>568.4100000000001</v>
      </c>
      <c r="AC38" s="83">
        <f t="shared" si="35"/>
        <v>568.4100000000001</v>
      </c>
      <c r="AD38" s="83">
        <f t="shared" si="35"/>
        <v>0</v>
      </c>
      <c r="AE38" s="83">
        <f t="shared" si="35"/>
        <v>561.57</v>
      </c>
      <c r="AF38" s="83">
        <f t="shared" si="35"/>
        <v>561.57</v>
      </c>
      <c r="AG38" s="83">
        <f t="shared" si="35"/>
        <v>0</v>
      </c>
      <c r="AH38" s="83">
        <f>SUM(AH31:AH37)</f>
        <v>527.97</v>
      </c>
      <c r="AI38" s="83">
        <f>SUM(AI31:AI37)</f>
        <v>527.97</v>
      </c>
      <c r="AJ38" s="83">
        <f>SUM(AJ31:AJ37)</f>
        <v>0</v>
      </c>
      <c r="AK38" s="83">
        <f>SUM(AK31:AK37)</f>
        <v>527.97</v>
      </c>
      <c r="AL38" s="83">
        <f>SUM(AL31:AL37)</f>
        <v>527.97</v>
      </c>
      <c r="AM38" s="83">
        <f>SUM(AM31:AM37)</f>
        <v>0</v>
      </c>
      <c r="AN38" s="83"/>
    </row>
    <row r="39" spans="2:40" ht="15" customHeight="1">
      <c r="B39" s="29"/>
      <c r="C39" s="29"/>
      <c r="D39" s="40"/>
      <c r="E39" s="40"/>
      <c r="F39" s="40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</row>
    <row r="40" spans="2:40" ht="15">
      <c r="B40" s="29"/>
      <c r="C40" s="117"/>
      <c r="D40" s="40"/>
      <c r="E40" s="40"/>
      <c r="F40" s="40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</sheetData>
  <sheetProtection/>
  <mergeCells count="82">
    <mergeCell ref="AL19:AM19"/>
    <mergeCell ref="AL28:AM28"/>
    <mergeCell ref="AK5:AM5"/>
    <mergeCell ref="AK6:AK7"/>
    <mergeCell ref="AL6:AM6"/>
    <mergeCell ref="AL9:AM9"/>
    <mergeCell ref="AL10:AM10"/>
    <mergeCell ref="AL17:AM17"/>
    <mergeCell ref="Z19:AA19"/>
    <mergeCell ref="Z28:AA28"/>
    <mergeCell ref="Y5:AA5"/>
    <mergeCell ref="Y6:Y7"/>
    <mergeCell ref="Z6:AA6"/>
    <mergeCell ref="Z9:AA9"/>
    <mergeCell ref="Z10:AA10"/>
    <mergeCell ref="Z17:AA17"/>
    <mergeCell ref="P6:P7"/>
    <mergeCell ref="Q6:R6"/>
    <mergeCell ref="Q28:R28"/>
    <mergeCell ref="Q19:R19"/>
    <mergeCell ref="Q10:R10"/>
    <mergeCell ref="Q9:R9"/>
    <mergeCell ref="D6:D7"/>
    <mergeCell ref="E6:E7"/>
    <mergeCell ref="G6:G7"/>
    <mergeCell ref="H6:I6"/>
    <mergeCell ref="B30:AN30"/>
    <mergeCell ref="A5:A7"/>
    <mergeCell ref="M5:O5"/>
    <mergeCell ref="M6:M7"/>
    <mergeCell ref="N6:O6"/>
    <mergeCell ref="P5:R5"/>
    <mergeCell ref="B2:AN2"/>
    <mergeCell ref="B5:B7"/>
    <mergeCell ref="C5:E5"/>
    <mergeCell ref="F5:F7"/>
    <mergeCell ref="G5:I5"/>
    <mergeCell ref="AN5:AN7"/>
    <mergeCell ref="C6:C7"/>
    <mergeCell ref="J5:L5"/>
    <mergeCell ref="J6:J7"/>
    <mergeCell ref="K6:L6"/>
    <mergeCell ref="T28:U28"/>
    <mergeCell ref="S5:U5"/>
    <mergeCell ref="S6:S7"/>
    <mergeCell ref="T6:U6"/>
    <mergeCell ref="T9:U9"/>
    <mergeCell ref="T10:U10"/>
    <mergeCell ref="T19:U19"/>
    <mergeCell ref="T17:U17"/>
    <mergeCell ref="W19:X19"/>
    <mergeCell ref="W28:X28"/>
    <mergeCell ref="V5:X5"/>
    <mergeCell ref="V6:V7"/>
    <mergeCell ref="W6:X6"/>
    <mergeCell ref="W9:X9"/>
    <mergeCell ref="W10:X10"/>
    <mergeCell ref="W17:X17"/>
    <mergeCell ref="AC19:AD19"/>
    <mergeCell ref="AC28:AD28"/>
    <mergeCell ref="AB5:AD5"/>
    <mergeCell ref="AB6:AB7"/>
    <mergeCell ref="AC6:AD6"/>
    <mergeCell ref="AC9:AD9"/>
    <mergeCell ref="AC10:AD10"/>
    <mergeCell ref="AC17:AD17"/>
    <mergeCell ref="AF19:AG19"/>
    <mergeCell ref="AF28:AG28"/>
    <mergeCell ref="AE5:AG5"/>
    <mergeCell ref="AE6:AE7"/>
    <mergeCell ref="AF6:AG6"/>
    <mergeCell ref="AF9:AG9"/>
    <mergeCell ref="AF10:AG10"/>
    <mergeCell ref="AF17:AG17"/>
    <mergeCell ref="AI19:AJ19"/>
    <mergeCell ref="AI28:AJ28"/>
    <mergeCell ref="AH5:AJ5"/>
    <mergeCell ref="AH6:AH7"/>
    <mergeCell ref="AI6:AJ6"/>
    <mergeCell ref="AI9:AJ9"/>
    <mergeCell ref="AI10:AJ10"/>
    <mergeCell ref="AI17:AJ1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43"/>
  <sheetViews>
    <sheetView view="pageBreakPreview" zoomScaleSheetLayoutView="100" zoomScalePageLayoutView="0" workbookViewId="0" topLeftCell="A1">
      <selection activeCell="AN5" sqref="AN5:AP5"/>
    </sheetView>
  </sheetViews>
  <sheetFormatPr defaultColWidth="9.140625" defaultRowHeight="15" outlineLevelRow="1" outlineLevelCol="1"/>
  <cols>
    <col min="2" max="2" width="16.28125" style="0" customWidth="1"/>
    <col min="3" max="3" width="20.8515625" style="0" customWidth="1"/>
    <col min="6" max="6" width="11.421875" style="0" customWidth="1"/>
    <col min="7" max="7" width="11.140625" style="0" hidden="1" customWidth="1" outlineLevel="1"/>
    <col min="8" max="8" width="10.140625" style="0" hidden="1" customWidth="1" outlineLevel="1"/>
    <col min="9" max="9" width="9.57421875" style="0" hidden="1" customWidth="1" outlineLevel="1"/>
    <col min="10" max="10" width="10.140625" style="0" hidden="1" customWidth="1" outlineLevel="1" collapsed="1"/>
    <col min="11" max="11" width="9.7109375" style="0" hidden="1" customWidth="1" outlineLevel="1"/>
    <col min="12" max="12" width="10.421875" style="0" hidden="1" customWidth="1" outlineLevel="1"/>
    <col min="13" max="13" width="10.57421875" style="0" hidden="1" customWidth="1" outlineLevel="1" collapsed="1"/>
    <col min="14" max="14" width="10.8515625" style="0" hidden="1" customWidth="1" outlineLevel="1"/>
    <col min="15" max="15" width="10.7109375" style="0" hidden="1" customWidth="1" outlineLevel="1"/>
    <col min="16" max="16" width="10.57421875" style="0" hidden="1" customWidth="1" outlineLevel="1" collapsed="1"/>
    <col min="17" max="17" width="9.8515625" style="0" hidden="1" customWidth="1" outlineLevel="1"/>
    <col min="18" max="18" width="10.140625" style="0" hidden="1" customWidth="1" outlineLevel="1"/>
    <col min="19" max="19" width="10.421875" style="0" hidden="1" customWidth="1" outlineLevel="1" collapsed="1"/>
    <col min="20" max="20" width="10.421875" style="0" hidden="1" customWidth="1" outlineLevel="1"/>
    <col min="21" max="21" width="10.140625" style="0" hidden="1" customWidth="1" outlineLevel="1"/>
    <col min="22" max="22" width="10.7109375" style="0" hidden="1" customWidth="1" outlineLevel="1" collapsed="1"/>
    <col min="23" max="24" width="10.7109375" style="0" hidden="1" customWidth="1" outlineLevel="1"/>
    <col min="25" max="25" width="10.7109375" style="0" hidden="1" customWidth="1" outlineLevel="1" collapsed="1"/>
    <col min="26" max="27" width="10.7109375" style="0" hidden="1" customWidth="1" outlineLevel="1"/>
    <col min="28" max="28" width="10.7109375" style="0" hidden="1" customWidth="1" outlineLevel="1" collapsed="1"/>
    <col min="29" max="30" width="10.7109375" style="0" hidden="1" customWidth="1" outlineLevel="1"/>
    <col min="31" max="31" width="10.7109375" style="0" hidden="1" customWidth="1" outlineLevel="1" collapsed="1"/>
    <col min="32" max="33" width="10.7109375" style="0" hidden="1" customWidth="1" outlineLevel="1"/>
    <col min="34" max="34" width="10.7109375" style="0" hidden="1" customWidth="1" outlineLevel="1" collapsed="1"/>
    <col min="35" max="36" width="10.7109375" style="0" hidden="1" customWidth="1" outlineLevel="1"/>
    <col min="37" max="37" width="10.7109375" style="0" hidden="1" customWidth="1" outlineLevel="1" collapsed="1"/>
    <col min="38" max="38" width="11.00390625" style="0" hidden="1" customWidth="1" outlineLevel="1"/>
    <col min="39" max="39" width="11.28125" style="0" hidden="1" customWidth="1" outlineLevel="1"/>
    <col min="40" max="40" width="11.28125" style="0" customWidth="1" collapsed="1"/>
    <col min="41" max="42" width="11.28125" style="0" customWidth="1"/>
    <col min="43" max="43" width="15.421875" style="0" customWidth="1"/>
  </cols>
  <sheetData>
    <row r="1" spans="2:43" ht="15">
      <c r="B1" s="29"/>
      <c r="C1" s="29"/>
      <c r="D1" s="40"/>
      <c r="E1" s="40"/>
      <c r="F1" s="40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2:43" ht="15">
      <c r="B2" s="426" t="s">
        <v>10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</row>
    <row r="3" spans="2:43" ht="15">
      <c r="B3" s="29"/>
      <c r="C3" s="29"/>
      <c r="D3" s="40"/>
      <c r="E3" s="40"/>
      <c r="F3" s="40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15">
      <c r="B4" s="29"/>
      <c r="C4" s="29"/>
      <c r="D4" s="40"/>
      <c r="E4" s="40"/>
      <c r="F4" s="40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 t="s">
        <v>9</v>
      </c>
    </row>
    <row r="5" spans="1:43" ht="30.75" customHeight="1">
      <c r="A5" s="348" t="s">
        <v>0</v>
      </c>
      <c r="B5" s="394" t="s">
        <v>12</v>
      </c>
      <c r="C5" s="394" t="s">
        <v>1</v>
      </c>
      <c r="D5" s="394"/>
      <c r="E5" s="394"/>
      <c r="F5" s="408" t="s">
        <v>61</v>
      </c>
      <c r="G5" s="456" t="s">
        <v>120</v>
      </c>
      <c r="H5" s="457"/>
      <c r="I5" s="458"/>
      <c r="J5" s="456" t="s">
        <v>121</v>
      </c>
      <c r="K5" s="457"/>
      <c r="L5" s="458"/>
      <c r="M5" s="456" t="s">
        <v>122</v>
      </c>
      <c r="N5" s="457"/>
      <c r="O5" s="458"/>
      <c r="P5" s="456" t="s">
        <v>123</v>
      </c>
      <c r="Q5" s="457"/>
      <c r="R5" s="458"/>
      <c r="S5" s="456" t="s">
        <v>124</v>
      </c>
      <c r="T5" s="457"/>
      <c r="U5" s="458"/>
      <c r="V5" s="456" t="s">
        <v>125</v>
      </c>
      <c r="W5" s="457"/>
      <c r="X5" s="458"/>
      <c r="Y5" s="456" t="s">
        <v>126</v>
      </c>
      <c r="Z5" s="457"/>
      <c r="AA5" s="458"/>
      <c r="AB5" s="456" t="s">
        <v>127</v>
      </c>
      <c r="AC5" s="457"/>
      <c r="AD5" s="458"/>
      <c r="AE5" s="456" t="s">
        <v>128</v>
      </c>
      <c r="AF5" s="457"/>
      <c r="AG5" s="458"/>
      <c r="AH5" s="456" t="s">
        <v>129</v>
      </c>
      <c r="AI5" s="457"/>
      <c r="AJ5" s="458"/>
      <c r="AK5" s="456" t="s">
        <v>130</v>
      </c>
      <c r="AL5" s="457"/>
      <c r="AM5" s="458"/>
      <c r="AN5" s="456" t="s">
        <v>131</v>
      </c>
      <c r="AO5" s="457"/>
      <c r="AP5" s="458"/>
      <c r="AQ5" s="461" t="s">
        <v>84</v>
      </c>
    </row>
    <row r="6" spans="1:43" ht="15">
      <c r="A6" s="348"/>
      <c r="B6" s="394"/>
      <c r="C6" s="394" t="s">
        <v>2</v>
      </c>
      <c r="D6" s="394" t="s">
        <v>3</v>
      </c>
      <c r="E6" s="394" t="s">
        <v>4</v>
      </c>
      <c r="F6" s="409"/>
      <c r="G6" s="459" t="s">
        <v>5</v>
      </c>
      <c r="H6" s="418" t="s">
        <v>11</v>
      </c>
      <c r="I6" s="419"/>
      <c r="J6" s="459" t="s">
        <v>5</v>
      </c>
      <c r="K6" s="418" t="s">
        <v>11</v>
      </c>
      <c r="L6" s="419"/>
      <c r="M6" s="459" t="s">
        <v>5</v>
      </c>
      <c r="N6" s="418" t="s">
        <v>11</v>
      </c>
      <c r="O6" s="419"/>
      <c r="P6" s="459" t="s">
        <v>5</v>
      </c>
      <c r="Q6" s="418" t="s">
        <v>11</v>
      </c>
      <c r="R6" s="419"/>
      <c r="S6" s="459" t="s">
        <v>5</v>
      </c>
      <c r="T6" s="418" t="s">
        <v>11</v>
      </c>
      <c r="U6" s="419"/>
      <c r="V6" s="459" t="s">
        <v>5</v>
      </c>
      <c r="W6" s="418" t="s">
        <v>11</v>
      </c>
      <c r="X6" s="419"/>
      <c r="Y6" s="459" t="s">
        <v>5</v>
      </c>
      <c r="Z6" s="418" t="s">
        <v>11</v>
      </c>
      <c r="AA6" s="419"/>
      <c r="AB6" s="459" t="s">
        <v>5</v>
      </c>
      <c r="AC6" s="418" t="s">
        <v>11</v>
      </c>
      <c r="AD6" s="419"/>
      <c r="AE6" s="459" t="s">
        <v>5</v>
      </c>
      <c r="AF6" s="418" t="s">
        <v>11</v>
      </c>
      <c r="AG6" s="419"/>
      <c r="AH6" s="459" t="s">
        <v>5</v>
      </c>
      <c r="AI6" s="418" t="s">
        <v>11</v>
      </c>
      <c r="AJ6" s="419"/>
      <c r="AK6" s="459" t="s">
        <v>5</v>
      </c>
      <c r="AL6" s="418" t="s">
        <v>11</v>
      </c>
      <c r="AM6" s="419"/>
      <c r="AN6" s="459" t="s">
        <v>5</v>
      </c>
      <c r="AO6" s="418" t="s">
        <v>11</v>
      </c>
      <c r="AP6" s="419"/>
      <c r="AQ6" s="461"/>
    </row>
    <row r="7" spans="1:43" ht="60">
      <c r="A7" s="348"/>
      <c r="B7" s="408"/>
      <c r="C7" s="408"/>
      <c r="D7" s="408"/>
      <c r="E7" s="408"/>
      <c r="F7" s="409"/>
      <c r="G7" s="460"/>
      <c r="H7" s="69" t="s">
        <v>6</v>
      </c>
      <c r="I7" s="69" t="s">
        <v>7</v>
      </c>
      <c r="J7" s="460"/>
      <c r="K7" s="69" t="s">
        <v>6</v>
      </c>
      <c r="L7" s="69" t="s">
        <v>7</v>
      </c>
      <c r="M7" s="460"/>
      <c r="N7" s="69" t="s">
        <v>6</v>
      </c>
      <c r="O7" s="69" t="s">
        <v>7</v>
      </c>
      <c r="P7" s="460"/>
      <c r="Q7" s="69" t="s">
        <v>6</v>
      </c>
      <c r="R7" s="69" t="s">
        <v>7</v>
      </c>
      <c r="S7" s="460"/>
      <c r="T7" s="69" t="s">
        <v>6</v>
      </c>
      <c r="U7" s="69" t="s">
        <v>7</v>
      </c>
      <c r="V7" s="460"/>
      <c r="W7" s="69" t="s">
        <v>6</v>
      </c>
      <c r="X7" s="69" t="s">
        <v>7</v>
      </c>
      <c r="Y7" s="460"/>
      <c r="Z7" s="69" t="s">
        <v>6</v>
      </c>
      <c r="AA7" s="69" t="s">
        <v>7</v>
      </c>
      <c r="AB7" s="460"/>
      <c r="AC7" s="69" t="s">
        <v>6</v>
      </c>
      <c r="AD7" s="69" t="s">
        <v>7</v>
      </c>
      <c r="AE7" s="460"/>
      <c r="AF7" s="69" t="s">
        <v>6</v>
      </c>
      <c r="AG7" s="69" t="s">
        <v>7</v>
      </c>
      <c r="AH7" s="460"/>
      <c r="AI7" s="69" t="s">
        <v>6</v>
      </c>
      <c r="AJ7" s="69" t="s">
        <v>7</v>
      </c>
      <c r="AK7" s="460"/>
      <c r="AL7" s="69" t="s">
        <v>6</v>
      </c>
      <c r="AM7" s="69" t="s">
        <v>7</v>
      </c>
      <c r="AN7" s="460"/>
      <c r="AO7" s="69" t="s">
        <v>6</v>
      </c>
      <c r="AP7" s="69" t="s">
        <v>7</v>
      </c>
      <c r="AQ7" s="461"/>
    </row>
    <row r="8" spans="1:43" ht="15">
      <c r="A8" s="6">
        <v>1</v>
      </c>
      <c r="B8" s="113" t="s">
        <v>133</v>
      </c>
      <c r="C8" s="84" t="s">
        <v>47</v>
      </c>
      <c r="D8" s="181">
        <v>1</v>
      </c>
      <c r="E8" s="181"/>
      <c r="F8" s="181">
        <v>12</v>
      </c>
      <c r="G8" s="130">
        <f aca="true" t="shared" si="0" ref="G8:G31">H8+I8</f>
        <v>35</v>
      </c>
      <c r="H8" s="130">
        <v>35</v>
      </c>
      <c r="I8" s="130"/>
      <c r="J8" s="130">
        <f aca="true" t="shared" si="1" ref="J8:J31">K8+L8</f>
        <v>71.8</v>
      </c>
      <c r="K8" s="130">
        <v>71.8</v>
      </c>
      <c r="L8" s="130"/>
      <c r="M8" s="130">
        <f aca="true" t="shared" si="2" ref="M8:M31">N8+O8</f>
        <v>81.6</v>
      </c>
      <c r="N8" s="130">
        <v>81.6</v>
      </c>
      <c r="O8" s="130"/>
      <c r="P8" s="130">
        <f aca="true" t="shared" si="3" ref="P8:P15">Q8+R8</f>
        <v>70.6</v>
      </c>
      <c r="Q8" s="130">
        <v>70.6</v>
      </c>
      <c r="R8" s="130"/>
      <c r="S8" s="130">
        <f aca="true" t="shared" si="4" ref="S8:S15">T8+U8</f>
        <v>61.3</v>
      </c>
      <c r="T8" s="130">
        <v>61.3</v>
      </c>
      <c r="U8" s="130"/>
      <c r="V8" s="130">
        <f aca="true" t="shared" si="5" ref="V8:V15">W8+X8</f>
        <v>79.6</v>
      </c>
      <c r="W8" s="163">
        <v>79.6</v>
      </c>
      <c r="X8" s="130"/>
      <c r="Y8" s="130">
        <f aca="true" t="shared" si="6" ref="Y8:Y15">Z8+AA8</f>
        <v>194.9</v>
      </c>
      <c r="Z8" s="163">
        <f>'[13]Лист1'!$Z$14</f>
        <v>194.9</v>
      </c>
      <c r="AA8" s="130"/>
      <c r="AB8" s="130">
        <f aca="true" t="shared" si="7" ref="AB8:AB15">AC8+AD8</f>
        <v>140</v>
      </c>
      <c r="AC8" s="163">
        <f>'[13]Лист1'!$AC$14</f>
        <v>140</v>
      </c>
      <c r="AD8" s="130"/>
      <c r="AE8" s="130">
        <f aca="true" t="shared" si="8" ref="AE8:AE15">AF8+AG8</f>
        <v>129.9</v>
      </c>
      <c r="AF8" s="297">
        <v>129.9</v>
      </c>
      <c r="AG8" s="130"/>
      <c r="AH8" s="130">
        <f aca="true" t="shared" si="9" ref="AH8:AH15">AI8+AJ8</f>
        <v>110</v>
      </c>
      <c r="AI8" s="297">
        <v>110</v>
      </c>
      <c r="AJ8" s="130"/>
      <c r="AK8" s="51">
        <f aca="true" t="shared" si="10" ref="AK8:AK15">AL8+AM8</f>
        <v>109.9</v>
      </c>
      <c r="AL8" s="297">
        <v>109.9</v>
      </c>
      <c r="AM8" s="130"/>
      <c r="AN8" s="51">
        <f aca="true" t="shared" si="11" ref="AN8:AN15">AO8+AP8</f>
        <v>110.3</v>
      </c>
      <c r="AO8" s="297">
        <v>110.3</v>
      </c>
      <c r="AP8" s="130"/>
      <c r="AQ8" s="135">
        <f>AN8/F8</f>
        <v>9.191666666666666</v>
      </c>
    </row>
    <row r="9" spans="1:43" ht="15">
      <c r="A9" s="6">
        <v>2</v>
      </c>
      <c r="B9" s="113" t="s">
        <v>133</v>
      </c>
      <c r="C9" s="123" t="s">
        <v>47</v>
      </c>
      <c r="D9" s="154">
        <v>13</v>
      </c>
      <c r="E9" s="154"/>
      <c r="F9" s="114">
        <v>23</v>
      </c>
      <c r="G9" s="130">
        <f t="shared" si="0"/>
        <v>116.3</v>
      </c>
      <c r="H9" s="130">
        <v>116.3</v>
      </c>
      <c r="I9" s="130"/>
      <c r="J9" s="130">
        <f t="shared" si="1"/>
        <v>139.7</v>
      </c>
      <c r="K9" s="130">
        <v>139.7</v>
      </c>
      <c r="L9" s="130"/>
      <c r="M9" s="130">
        <f t="shared" si="2"/>
        <v>176.3</v>
      </c>
      <c r="N9" s="130">
        <v>176.3</v>
      </c>
      <c r="O9" s="130"/>
      <c r="P9" s="130">
        <f t="shared" si="3"/>
        <v>173.6</v>
      </c>
      <c r="Q9" s="130">
        <v>173.6</v>
      </c>
      <c r="R9" s="130"/>
      <c r="S9" s="130">
        <f t="shared" si="4"/>
        <v>174</v>
      </c>
      <c r="T9" s="130">
        <v>174</v>
      </c>
      <c r="U9" s="130"/>
      <c r="V9" s="130">
        <f t="shared" si="5"/>
        <v>171</v>
      </c>
      <c r="W9" s="163">
        <v>171</v>
      </c>
      <c r="X9" s="130"/>
      <c r="Y9" s="130">
        <f t="shared" si="6"/>
        <v>81.6</v>
      </c>
      <c r="Z9" s="163">
        <f>'[13]Лист1'!$Z$15</f>
        <v>81.6</v>
      </c>
      <c r="AA9" s="130"/>
      <c r="AB9" s="130">
        <f t="shared" si="7"/>
        <v>147.5</v>
      </c>
      <c r="AC9" s="163">
        <f>'[13]Лист1'!$AC$15</f>
        <v>147.5</v>
      </c>
      <c r="AD9" s="130"/>
      <c r="AE9" s="130">
        <f t="shared" si="8"/>
        <v>151.9</v>
      </c>
      <c r="AF9" s="297">
        <v>151.9</v>
      </c>
      <c r="AG9" s="130"/>
      <c r="AH9" s="130">
        <f t="shared" si="9"/>
        <v>145.3</v>
      </c>
      <c r="AI9" s="297">
        <v>145.3</v>
      </c>
      <c r="AJ9" s="130"/>
      <c r="AK9" s="51">
        <f t="shared" si="10"/>
        <v>110.3</v>
      </c>
      <c r="AL9" s="297">
        <v>110.3</v>
      </c>
      <c r="AM9" s="130"/>
      <c r="AN9" s="51">
        <f t="shared" si="11"/>
        <v>78.9</v>
      </c>
      <c r="AO9" s="297">
        <v>78.9</v>
      </c>
      <c r="AP9" s="130"/>
      <c r="AQ9" s="135">
        <f aca="true" t="shared" si="12" ref="AQ9:AQ34">AN9/F9</f>
        <v>3.430434782608696</v>
      </c>
    </row>
    <row r="10" spans="1:43" ht="15">
      <c r="A10" s="6">
        <v>3</v>
      </c>
      <c r="B10" s="113" t="s">
        <v>133</v>
      </c>
      <c r="C10" s="107" t="s">
        <v>64</v>
      </c>
      <c r="D10" s="172">
        <v>9</v>
      </c>
      <c r="E10" s="172" t="s">
        <v>17</v>
      </c>
      <c r="F10" s="114">
        <v>25</v>
      </c>
      <c r="G10" s="130"/>
      <c r="H10" s="130"/>
      <c r="I10" s="130"/>
      <c r="J10" s="130">
        <f t="shared" si="1"/>
        <v>8.9</v>
      </c>
      <c r="K10" s="130">
        <v>8.9</v>
      </c>
      <c r="L10" s="130"/>
      <c r="M10" s="130">
        <f t="shared" si="2"/>
        <v>59.6</v>
      </c>
      <c r="N10" s="130">
        <v>59.6</v>
      </c>
      <c r="O10" s="130"/>
      <c r="P10" s="130">
        <f t="shared" si="3"/>
        <v>56.9</v>
      </c>
      <c r="Q10" s="130">
        <v>56.9</v>
      </c>
      <c r="R10" s="130"/>
      <c r="S10" s="130">
        <f t="shared" si="4"/>
        <v>69.3</v>
      </c>
      <c r="T10" s="130">
        <v>69.3</v>
      </c>
      <c r="U10" s="130"/>
      <c r="V10" s="130">
        <f t="shared" si="5"/>
        <v>89.3</v>
      </c>
      <c r="W10" s="163">
        <v>89.3</v>
      </c>
      <c r="X10" s="130"/>
      <c r="Y10" s="130">
        <f t="shared" si="6"/>
        <v>79.6</v>
      </c>
      <c r="Z10" s="163">
        <f>'[13]Лист1'!$Z$8</f>
        <v>79.6</v>
      </c>
      <c r="AA10" s="130"/>
      <c r="AB10" s="130">
        <f t="shared" si="7"/>
        <v>119.9</v>
      </c>
      <c r="AC10" s="163">
        <f>'[13]Лист1'!$AC$8</f>
        <v>119.9</v>
      </c>
      <c r="AD10" s="130"/>
      <c r="AE10" s="130">
        <f t="shared" si="8"/>
        <v>120</v>
      </c>
      <c r="AF10" s="297">
        <v>120</v>
      </c>
      <c r="AG10" s="130"/>
      <c r="AH10" s="130">
        <f t="shared" si="9"/>
        <v>125.6</v>
      </c>
      <c r="AI10" s="297">
        <v>125.6</v>
      </c>
      <c r="AJ10" s="130"/>
      <c r="AK10" s="51">
        <f t="shared" si="10"/>
        <v>145.6</v>
      </c>
      <c r="AL10" s="297">
        <v>145.6</v>
      </c>
      <c r="AM10" s="130"/>
      <c r="AN10" s="51">
        <f t="shared" si="11"/>
        <v>199.3</v>
      </c>
      <c r="AO10" s="297">
        <v>199.3</v>
      </c>
      <c r="AP10" s="130"/>
      <c r="AQ10" s="135">
        <f t="shared" si="12"/>
        <v>7.972</v>
      </c>
    </row>
    <row r="11" spans="1:43" ht="15">
      <c r="A11" s="6">
        <v>4</v>
      </c>
      <c r="B11" s="113" t="s">
        <v>133</v>
      </c>
      <c r="C11" s="107" t="s">
        <v>64</v>
      </c>
      <c r="D11" s="154">
        <v>11</v>
      </c>
      <c r="E11" s="154"/>
      <c r="F11" s="114">
        <v>27</v>
      </c>
      <c r="G11" s="130">
        <f t="shared" si="0"/>
        <v>132.5</v>
      </c>
      <c r="H11" s="130">
        <v>132.5</v>
      </c>
      <c r="I11" s="130"/>
      <c r="J11" s="130">
        <f t="shared" si="1"/>
        <v>158.8</v>
      </c>
      <c r="K11" s="130">
        <v>158.8</v>
      </c>
      <c r="L11" s="130"/>
      <c r="M11" s="130">
        <f t="shared" si="2"/>
        <v>189.3</v>
      </c>
      <c r="N11" s="130">
        <v>189.3</v>
      </c>
      <c r="O11" s="130"/>
      <c r="P11" s="130">
        <f t="shared" si="3"/>
        <v>145.3</v>
      </c>
      <c r="Q11" s="130">
        <v>145.3</v>
      </c>
      <c r="R11" s="130"/>
      <c r="S11" s="130">
        <f t="shared" si="4"/>
        <v>171.2</v>
      </c>
      <c r="T11" s="130">
        <v>171.2</v>
      </c>
      <c r="U11" s="130"/>
      <c r="V11" s="130">
        <f t="shared" si="5"/>
        <v>181.3</v>
      </c>
      <c r="W11" s="163">
        <v>181.3</v>
      </c>
      <c r="X11" s="130"/>
      <c r="Y11" s="130">
        <f t="shared" si="6"/>
        <v>194.9</v>
      </c>
      <c r="Z11" s="163">
        <f>'[13]Лист1'!$Z$6</f>
        <v>194.9</v>
      </c>
      <c r="AA11" s="130"/>
      <c r="AB11" s="130">
        <f t="shared" si="7"/>
        <v>322.5</v>
      </c>
      <c r="AC11" s="163">
        <f>'[13]Лист1'!$AC$6</f>
        <v>322.5</v>
      </c>
      <c r="AD11" s="130"/>
      <c r="AE11" s="130">
        <f t="shared" si="8"/>
        <v>398.6</v>
      </c>
      <c r="AF11" s="297">
        <v>398.6</v>
      </c>
      <c r="AG11" s="130"/>
      <c r="AH11" s="130">
        <f t="shared" si="9"/>
        <v>402.9</v>
      </c>
      <c r="AI11" s="297">
        <v>402.9</v>
      </c>
      <c r="AJ11" s="130"/>
      <c r="AK11" s="51">
        <f t="shared" si="10"/>
        <v>401.6</v>
      </c>
      <c r="AL11" s="297">
        <v>401.6</v>
      </c>
      <c r="AM11" s="130"/>
      <c r="AN11" s="51">
        <f t="shared" si="11"/>
        <v>403.6</v>
      </c>
      <c r="AO11" s="297">
        <v>403.6</v>
      </c>
      <c r="AP11" s="130"/>
      <c r="AQ11" s="135">
        <f t="shared" si="12"/>
        <v>14.94814814814815</v>
      </c>
    </row>
    <row r="12" spans="1:43" ht="15">
      <c r="A12" s="6">
        <v>5</v>
      </c>
      <c r="B12" s="113" t="s">
        <v>133</v>
      </c>
      <c r="C12" s="107" t="s">
        <v>64</v>
      </c>
      <c r="D12" s="172">
        <v>14</v>
      </c>
      <c r="E12" s="172"/>
      <c r="F12" s="114">
        <v>8</v>
      </c>
      <c r="G12" s="130"/>
      <c r="H12" s="130"/>
      <c r="I12" s="130"/>
      <c r="J12" s="130">
        <f t="shared" si="1"/>
        <v>10.2</v>
      </c>
      <c r="K12" s="130">
        <v>10.2</v>
      </c>
      <c r="L12" s="130"/>
      <c r="M12" s="130">
        <f t="shared" si="2"/>
        <v>39.6</v>
      </c>
      <c r="N12" s="130">
        <v>39.6</v>
      </c>
      <c r="O12" s="130"/>
      <c r="P12" s="130">
        <f t="shared" si="3"/>
        <v>41</v>
      </c>
      <c r="Q12" s="130">
        <v>41</v>
      </c>
      <c r="R12" s="130"/>
      <c r="S12" s="130">
        <f t="shared" si="4"/>
        <v>39.3</v>
      </c>
      <c r="T12" s="130">
        <v>39.3</v>
      </c>
      <c r="U12" s="130"/>
      <c r="V12" s="130">
        <f t="shared" si="5"/>
        <v>49.9</v>
      </c>
      <c r="W12" s="163">
        <v>49.9</v>
      </c>
      <c r="X12" s="130"/>
      <c r="Y12" s="130">
        <f t="shared" si="6"/>
        <v>69</v>
      </c>
      <c r="Z12" s="163">
        <f>'[13]Лист1'!$Z$9</f>
        <v>69</v>
      </c>
      <c r="AA12" s="130"/>
      <c r="AB12" s="130">
        <f t="shared" si="7"/>
        <v>36.4</v>
      </c>
      <c r="AC12" s="163">
        <f>'[13]Лист1'!$AC$9</f>
        <v>36.4</v>
      </c>
      <c r="AD12" s="130"/>
      <c r="AE12" s="130">
        <f t="shared" si="8"/>
        <v>37.6</v>
      </c>
      <c r="AF12" s="297">
        <v>37.6</v>
      </c>
      <c r="AG12" s="130"/>
      <c r="AH12" s="130">
        <f t="shared" si="9"/>
        <v>29.6</v>
      </c>
      <c r="AI12" s="297">
        <v>29.6</v>
      </c>
      <c r="AJ12" s="130"/>
      <c r="AK12" s="51">
        <f t="shared" si="10"/>
        <v>31.2</v>
      </c>
      <c r="AL12" s="297">
        <v>31.2</v>
      </c>
      <c r="AM12" s="130"/>
      <c r="AN12" s="51">
        <f t="shared" si="11"/>
        <v>40.2</v>
      </c>
      <c r="AO12" s="297">
        <v>40.2</v>
      </c>
      <c r="AP12" s="130"/>
      <c r="AQ12" s="135">
        <f t="shared" si="12"/>
        <v>5.025</v>
      </c>
    </row>
    <row r="13" spans="1:43" ht="15">
      <c r="A13" s="6">
        <v>6</v>
      </c>
      <c r="B13" s="113" t="s">
        <v>133</v>
      </c>
      <c r="C13" s="107" t="s">
        <v>64</v>
      </c>
      <c r="D13" s="154">
        <v>16</v>
      </c>
      <c r="E13" s="154"/>
      <c r="F13" s="114">
        <v>27</v>
      </c>
      <c r="G13" s="130">
        <f t="shared" si="0"/>
        <v>155.9</v>
      </c>
      <c r="H13" s="130">
        <v>155.9</v>
      </c>
      <c r="I13" s="130"/>
      <c r="J13" s="130">
        <f t="shared" si="1"/>
        <v>192.3</v>
      </c>
      <c r="K13" s="130">
        <v>192.3</v>
      </c>
      <c r="L13" s="130"/>
      <c r="M13" s="130">
        <f t="shared" si="2"/>
        <v>190.6</v>
      </c>
      <c r="N13" s="130">
        <v>190.6</v>
      </c>
      <c r="O13" s="130"/>
      <c r="P13" s="130">
        <f t="shared" si="3"/>
        <v>178.3</v>
      </c>
      <c r="Q13" s="130">
        <v>178.3</v>
      </c>
      <c r="R13" s="130"/>
      <c r="S13" s="130">
        <f t="shared" si="4"/>
        <v>181.3</v>
      </c>
      <c r="T13" s="130">
        <v>181.3</v>
      </c>
      <c r="U13" s="130"/>
      <c r="V13" s="130">
        <f t="shared" si="5"/>
        <v>190.3</v>
      </c>
      <c r="W13" s="163">
        <v>190.3</v>
      </c>
      <c r="X13" s="130"/>
      <c r="Y13" s="130">
        <f t="shared" si="6"/>
        <v>209.6</v>
      </c>
      <c r="Z13" s="163">
        <f>'[13]Лист1'!$Z$7</f>
        <v>209.6</v>
      </c>
      <c r="AA13" s="130"/>
      <c r="AB13" s="130">
        <f t="shared" si="7"/>
        <v>335.7</v>
      </c>
      <c r="AC13" s="163">
        <f>'[13]Лист1'!$AC$7</f>
        <v>335.7</v>
      </c>
      <c r="AD13" s="130"/>
      <c r="AE13" s="130">
        <f t="shared" si="8"/>
        <v>379.9</v>
      </c>
      <c r="AF13" s="297">
        <v>379.9</v>
      </c>
      <c r="AG13" s="130"/>
      <c r="AH13" s="130">
        <f t="shared" si="9"/>
        <v>485.3</v>
      </c>
      <c r="AI13" s="297">
        <v>485.3</v>
      </c>
      <c r="AJ13" s="130"/>
      <c r="AK13" s="51">
        <f t="shared" si="10"/>
        <v>403.6</v>
      </c>
      <c r="AL13" s="297">
        <v>403.6</v>
      </c>
      <c r="AM13" s="130"/>
      <c r="AN13" s="51">
        <f t="shared" si="11"/>
        <v>409.6</v>
      </c>
      <c r="AO13" s="297">
        <v>409.6</v>
      </c>
      <c r="AP13" s="130"/>
      <c r="AQ13" s="135">
        <f t="shared" si="12"/>
        <v>15.170370370370371</v>
      </c>
    </row>
    <row r="14" spans="1:43" ht="15">
      <c r="A14" s="6">
        <v>7</v>
      </c>
      <c r="B14" s="113" t="s">
        <v>133</v>
      </c>
      <c r="C14" s="107" t="s">
        <v>66</v>
      </c>
      <c r="D14" s="321">
        <v>3</v>
      </c>
      <c r="E14" s="321"/>
      <c r="F14" s="114">
        <v>3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63"/>
      <c r="X14" s="130"/>
      <c r="Y14" s="130"/>
      <c r="Z14" s="163"/>
      <c r="AA14" s="130"/>
      <c r="AB14" s="130"/>
      <c r="AC14" s="163"/>
      <c r="AD14" s="130"/>
      <c r="AE14" s="130"/>
      <c r="AF14" s="297"/>
      <c r="AG14" s="130"/>
      <c r="AH14" s="130"/>
      <c r="AI14" s="297"/>
      <c r="AJ14" s="130"/>
      <c r="AK14" s="51">
        <f t="shared" si="10"/>
        <v>2</v>
      </c>
      <c r="AL14" s="297">
        <v>2</v>
      </c>
      <c r="AM14" s="130"/>
      <c r="AN14" s="51">
        <f t="shared" si="11"/>
        <v>2.3</v>
      </c>
      <c r="AO14" s="297">
        <v>2.3</v>
      </c>
      <c r="AP14" s="130"/>
      <c r="AQ14" s="135">
        <f t="shared" si="12"/>
        <v>0.7666666666666666</v>
      </c>
    </row>
    <row r="15" spans="1:43" ht="15">
      <c r="A15" s="6">
        <v>8</v>
      </c>
      <c r="B15" s="113" t="s">
        <v>133</v>
      </c>
      <c r="C15" s="107" t="s">
        <v>139</v>
      </c>
      <c r="D15" s="172">
        <v>27</v>
      </c>
      <c r="E15" s="172" t="s">
        <v>17</v>
      </c>
      <c r="F15" s="114">
        <v>4</v>
      </c>
      <c r="G15" s="130"/>
      <c r="H15" s="130"/>
      <c r="I15" s="130"/>
      <c r="J15" s="130">
        <f t="shared" si="1"/>
        <v>2.3</v>
      </c>
      <c r="K15" s="130">
        <v>2.3</v>
      </c>
      <c r="L15" s="130"/>
      <c r="M15" s="130">
        <f t="shared" si="2"/>
        <v>2.9</v>
      </c>
      <c r="N15" s="130">
        <v>2.9</v>
      </c>
      <c r="O15" s="130"/>
      <c r="P15" s="130">
        <f t="shared" si="3"/>
        <v>4.6</v>
      </c>
      <c r="Q15" s="130">
        <v>4.6</v>
      </c>
      <c r="R15" s="130"/>
      <c r="S15" s="130">
        <f t="shared" si="4"/>
        <v>3.6</v>
      </c>
      <c r="T15" s="130">
        <v>3.6</v>
      </c>
      <c r="U15" s="130"/>
      <c r="V15" s="130">
        <f t="shared" si="5"/>
        <v>3.9</v>
      </c>
      <c r="W15" s="163">
        <v>3.9</v>
      </c>
      <c r="X15" s="130"/>
      <c r="Y15" s="130">
        <f t="shared" si="6"/>
        <v>5.9</v>
      </c>
      <c r="Z15" s="163">
        <f>'[13]Лист1'!$Z$23</f>
        <v>5.9</v>
      </c>
      <c r="AA15" s="130"/>
      <c r="AB15" s="130">
        <f t="shared" si="7"/>
        <v>8.1</v>
      </c>
      <c r="AC15" s="163">
        <f>'[13]Лист1'!$AC$23</f>
        <v>8.1</v>
      </c>
      <c r="AD15" s="130"/>
      <c r="AE15" s="130">
        <f t="shared" si="8"/>
        <v>8.6</v>
      </c>
      <c r="AF15" s="297">
        <v>8.6</v>
      </c>
      <c r="AG15" s="130"/>
      <c r="AH15" s="130">
        <f t="shared" si="9"/>
        <v>10.3</v>
      </c>
      <c r="AI15" s="297">
        <v>10.3</v>
      </c>
      <c r="AJ15" s="130"/>
      <c r="AK15" s="51">
        <f t="shared" si="10"/>
        <v>7.9</v>
      </c>
      <c r="AL15" s="297">
        <v>7.9</v>
      </c>
      <c r="AM15" s="130"/>
      <c r="AN15" s="51">
        <f t="shared" si="11"/>
        <v>10</v>
      </c>
      <c r="AO15" s="297">
        <v>10</v>
      </c>
      <c r="AP15" s="130"/>
      <c r="AQ15" s="135">
        <f t="shared" si="12"/>
        <v>2.5</v>
      </c>
    </row>
    <row r="16" spans="1:43" ht="15" hidden="1" outlineLevel="1">
      <c r="A16" s="6"/>
      <c r="B16" s="113" t="s">
        <v>133</v>
      </c>
      <c r="C16" s="107" t="s">
        <v>49</v>
      </c>
      <c r="D16" s="154">
        <v>16</v>
      </c>
      <c r="E16" s="154"/>
      <c r="F16" s="114">
        <v>8</v>
      </c>
      <c r="G16" s="130">
        <f t="shared" si="0"/>
        <v>20.3</v>
      </c>
      <c r="H16" s="130">
        <v>20.3</v>
      </c>
      <c r="I16" s="130"/>
      <c r="J16" s="130">
        <f t="shared" si="1"/>
        <v>22.3</v>
      </c>
      <c r="K16" s="130">
        <v>22.3</v>
      </c>
      <c r="L16" s="130"/>
      <c r="M16" s="130">
        <v>0</v>
      </c>
      <c r="N16" s="467" t="s">
        <v>141</v>
      </c>
      <c r="O16" s="468"/>
      <c r="P16" s="130">
        <v>0</v>
      </c>
      <c r="Q16" s="467" t="s">
        <v>141</v>
      </c>
      <c r="R16" s="468"/>
      <c r="S16" s="130">
        <v>0</v>
      </c>
      <c r="T16" s="467"/>
      <c r="U16" s="468"/>
      <c r="V16" s="130">
        <v>0</v>
      </c>
      <c r="W16" s="467"/>
      <c r="X16" s="468"/>
      <c r="Y16" s="130">
        <v>0</v>
      </c>
      <c r="Z16" s="467"/>
      <c r="AA16" s="468"/>
      <c r="AB16" s="130">
        <v>0</v>
      </c>
      <c r="AC16" s="467"/>
      <c r="AD16" s="468"/>
      <c r="AE16" s="130">
        <v>0</v>
      </c>
      <c r="AF16" s="467" t="s">
        <v>141</v>
      </c>
      <c r="AG16" s="468"/>
      <c r="AH16" s="130">
        <v>0</v>
      </c>
      <c r="AI16" s="467"/>
      <c r="AJ16" s="468"/>
      <c r="AK16" s="328"/>
      <c r="AL16" s="467"/>
      <c r="AM16" s="468"/>
      <c r="AN16" s="328"/>
      <c r="AO16" s="467"/>
      <c r="AP16" s="468"/>
      <c r="AQ16" s="135">
        <f t="shared" si="12"/>
        <v>0</v>
      </c>
    </row>
    <row r="17" spans="1:43" ht="15" hidden="1" outlineLevel="1">
      <c r="A17" s="6"/>
      <c r="B17" s="113" t="s">
        <v>133</v>
      </c>
      <c r="C17" s="107" t="s">
        <v>49</v>
      </c>
      <c r="D17" s="154">
        <v>18</v>
      </c>
      <c r="E17" s="154"/>
      <c r="F17" s="114">
        <v>16</v>
      </c>
      <c r="G17" s="130">
        <f t="shared" si="0"/>
        <v>31.7</v>
      </c>
      <c r="H17" s="130">
        <v>31.7</v>
      </c>
      <c r="I17" s="130"/>
      <c r="J17" s="130">
        <f t="shared" si="1"/>
        <v>38.7</v>
      </c>
      <c r="K17" s="130">
        <v>38.7</v>
      </c>
      <c r="L17" s="130"/>
      <c r="M17" s="130">
        <v>0</v>
      </c>
      <c r="N17" s="467" t="s">
        <v>141</v>
      </c>
      <c r="O17" s="468"/>
      <c r="P17" s="130">
        <v>0</v>
      </c>
      <c r="Q17" s="467" t="s">
        <v>141</v>
      </c>
      <c r="R17" s="468"/>
      <c r="S17" s="130">
        <v>0</v>
      </c>
      <c r="T17" s="467"/>
      <c r="U17" s="468"/>
      <c r="V17" s="130">
        <v>0</v>
      </c>
      <c r="W17" s="467"/>
      <c r="X17" s="468"/>
      <c r="Y17" s="130">
        <v>0</v>
      </c>
      <c r="Z17" s="467"/>
      <c r="AA17" s="468"/>
      <c r="AB17" s="130">
        <v>0</v>
      </c>
      <c r="AC17" s="467"/>
      <c r="AD17" s="468"/>
      <c r="AE17" s="130">
        <v>0</v>
      </c>
      <c r="AF17" s="467" t="s">
        <v>141</v>
      </c>
      <c r="AG17" s="468"/>
      <c r="AH17" s="130">
        <v>0</v>
      </c>
      <c r="AI17" s="467"/>
      <c r="AJ17" s="468"/>
      <c r="AK17" s="328"/>
      <c r="AL17" s="467"/>
      <c r="AM17" s="468"/>
      <c r="AN17" s="328"/>
      <c r="AO17" s="467"/>
      <c r="AP17" s="468"/>
      <c r="AQ17" s="135">
        <f t="shared" si="12"/>
        <v>0</v>
      </c>
    </row>
    <row r="18" spans="1:43" ht="15" hidden="1" outlineLevel="1" collapsed="1">
      <c r="A18" s="6"/>
      <c r="B18" s="113" t="s">
        <v>133</v>
      </c>
      <c r="C18" s="107" t="s">
        <v>134</v>
      </c>
      <c r="D18" s="154">
        <v>2</v>
      </c>
      <c r="E18" s="154"/>
      <c r="F18" s="114">
        <v>27</v>
      </c>
      <c r="G18" s="130">
        <f t="shared" si="0"/>
        <v>136.5</v>
      </c>
      <c r="H18" s="130">
        <v>136.5</v>
      </c>
      <c r="I18" s="130"/>
      <c r="J18" s="130">
        <f t="shared" si="1"/>
        <v>178.5</v>
      </c>
      <c r="K18" s="130">
        <v>178.5</v>
      </c>
      <c r="L18" s="130"/>
      <c r="M18" s="130">
        <f t="shared" si="2"/>
        <v>189.3</v>
      </c>
      <c r="N18" s="130">
        <v>189.3</v>
      </c>
      <c r="O18" s="130"/>
      <c r="P18" s="130">
        <f aca="true" t="shared" si="13" ref="P18:P27">Q18+R18</f>
        <v>192.3</v>
      </c>
      <c r="Q18" s="130">
        <v>192.3</v>
      </c>
      <c r="R18" s="130"/>
      <c r="S18" s="130">
        <f aca="true" t="shared" si="14" ref="S18:S27">T18+U18</f>
        <v>192.3</v>
      </c>
      <c r="T18" s="130">
        <v>192.3</v>
      </c>
      <c r="U18" s="130"/>
      <c r="V18" s="130">
        <f aca="true" t="shared" si="15" ref="V18:V27">W18+X18</f>
        <v>196.7</v>
      </c>
      <c r="W18" s="163">
        <v>196.7</v>
      </c>
      <c r="X18" s="130"/>
      <c r="Y18" s="130">
        <f aca="true" t="shared" si="16" ref="Y18:Y27">Z18+AA18</f>
        <v>211</v>
      </c>
      <c r="Z18" s="163">
        <f>'[13]Лист1'!$Z$18</f>
        <v>211</v>
      </c>
      <c r="AA18" s="130"/>
      <c r="AB18" s="130">
        <f aca="true" t="shared" si="17" ref="AB18:AB27">AC18+AD18</f>
        <v>336</v>
      </c>
      <c r="AC18" s="163">
        <f>'[13]Лист1'!$AC$18</f>
        <v>336</v>
      </c>
      <c r="AD18" s="130"/>
      <c r="AE18" s="130">
        <f aca="true" t="shared" si="18" ref="AE18:AE27">AF18+AG18</f>
        <v>331.2</v>
      </c>
      <c r="AF18" s="297">
        <v>331.2</v>
      </c>
      <c r="AG18" s="130"/>
      <c r="AH18" s="130">
        <f aca="true" t="shared" si="19" ref="AH18:AH27">AI18+AJ18</f>
        <v>329.6</v>
      </c>
      <c r="AI18" s="297">
        <v>329.6</v>
      </c>
      <c r="AJ18" s="130"/>
      <c r="AK18" s="328"/>
      <c r="AL18" s="465" t="s">
        <v>141</v>
      </c>
      <c r="AM18" s="466"/>
      <c r="AN18" s="328"/>
      <c r="AO18" s="465"/>
      <c r="AP18" s="466"/>
      <c r="AQ18" s="135">
        <f t="shared" si="12"/>
        <v>0</v>
      </c>
    </row>
    <row r="19" spans="1:43" ht="15" collapsed="1">
      <c r="A19" s="6">
        <v>9</v>
      </c>
      <c r="B19" s="113" t="s">
        <v>133</v>
      </c>
      <c r="C19" s="107" t="s">
        <v>57</v>
      </c>
      <c r="D19" s="321">
        <v>18</v>
      </c>
      <c r="E19" s="321"/>
      <c r="F19" s="114">
        <v>48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63"/>
      <c r="X19" s="130"/>
      <c r="Y19" s="130"/>
      <c r="Z19" s="163"/>
      <c r="AA19" s="130"/>
      <c r="AB19" s="130"/>
      <c r="AC19" s="163"/>
      <c r="AD19" s="130"/>
      <c r="AE19" s="130"/>
      <c r="AF19" s="297"/>
      <c r="AG19" s="130"/>
      <c r="AH19" s="130"/>
      <c r="AI19" s="297"/>
      <c r="AJ19" s="130"/>
      <c r="AK19" s="51">
        <f aca="true" t="shared" si="20" ref="AK19:AK27">AL19+AM19</f>
        <v>48.9</v>
      </c>
      <c r="AL19" s="297">
        <v>48.9</v>
      </c>
      <c r="AM19" s="130"/>
      <c r="AN19" s="51">
        <f>AO19+AP19</f>
        <v>51</v>
      </c>
      <c r="AO19" s="297">
        <v>51</v>
      </c>
      <c r="AP19" s="130"/>
      <c r="AQ19" s="135">
        <f t="shared" si="12"/>
        <v>1.0625</v>
      </c>
    </row>
    <row r="20" spans="1:43" ht="15">
      <c r="A20" s="6">
        <v>10</v>
      </c>
      <c r="B20" s="113" t="s">
        <v>133</v>
      </c>
      <c r="C20" s="107" t="s">
        <v>35</v>
      </c>
      <c r="D20" s="154">
        <v>6</v>
      </c>
      <c r="E20" s="154"/>
      <c r="F20" s="114">
        <v>12</v>
      </c>
      <c r="G20" s="130">
        <f t="shared" si="0"/>
        <v>91.1</v>
      </c>
      <c r="H20" s="130">
        <v>91.1</v>
      </c>
      <c r="I20" s="130"/>
      <c r="J20" s="130">
        <f t="shared" si="1"/>
        <v>111</v>
      </c>
      <c r="K20" s="130">
        <v>111</v>
      </c>
      <c r="L20" s="130"/>
      <c r="M20" s="130">
        <f t="shared" si="2"/>
        <v>103.9</v>
      </c>
      <c r="N20" s="130">
        <v>103.9</v>
      </c>
      <c r="O20" s="130"/>
      <c r="P20" s="130">
        <f t="shared" si="13"/>
        <v>114</v>
      </c>
      <c r="Q20" s="130">
        <v>114</v>
      </c>
      <c r="R20" s="130"/>
      <c r="S20" s="130">
        <f t="shared" si="14"/>
        <v>115</v>
      </c>
      <c r="T20" s="130">
        <v>115</v>
      </c>
      <c r="U20" s="130"/>
      <c r="V20" s="130">
        <f t="shared" si="15"/>
        <v>140</v>
      </c>
      <c r="W20" s="163">
        <v>140</v>
      </c>
      <c r="X20" s="130"/>
      <c r="Y20" s="130">
        <f t="shared" si="16"/>
        <v>149.9</v>
      </c>
      <c r="Z20" s="163">
        <f>'[13]Лист1'!$Z$19</f>
        <v>149.9</v>
      </c>
      <c r="AA20" s="130"/>
      <c r="AB20" s="130">
        <f t="shared" si="17"/>
        <v>169.9</v>
      </c>
      <c r="AC20" s="163">
        <f>'[13]Лист1'!$AC$19</f>
        <v>169.9</v>
      </c>
      <c r="AD20" s="130"/>
      <c r="AE20" s="130">
        <f t="shared" si="18"/>
        <v>169.3</v>
      </c>
      <c r="AF20" s="297">
        <v>169.3</v>
      </c>
      <c r="AG20" s="130"/>
      <c r="AH20" s="130">
        <f t="shared" si="19"/>
        <v>169.8</v>
      </c>
      <c r="AI20" s="297">
        <v>169.8</v>
      </c>
      <c r="AJ20" s="130"/>
      <c r="AK20" s="51">
        <f t="shared" si="20"/>
        <v>178.9</v>
      </c>
      <c r="AL20" s="297">
        <v>178.9</v>
      </c>
      <c r="AM20" s="130"/>
      <c r="AN20" s="51">
        <f>AO20+AP20</f>
        <v>150.3</v>
      </c>
      <c r="AO20" s="297">
        <v>150.3</v>
      </c>
      <c r="AP20" s="130"/>
      <c r="AQ20" s="135">
        <f t="shared" si="12"/>
        <v>12.525</v>
      </c>
    </row>
    <row r="21" spans="1:43" ht="15" hidden="1" outlineLevel="1">
      <c r="A21" s="6"/>
      <c r="B21" s="113" t="s">
        <v>133</v>
      </c>
      <c r="C21" s="107" t="s">
        <v>35</v>
      </c>
      <c r="D21" s="172">
        <v>24</v>
      </c>
      <c r="E21" s="172" t="s">
        <v>18</v>
      </c>
      <c r="F21" s="114">
        <v>20</v>
      </c>
      <c r="G21" s="130"/>
      <c r="H21" s="130"/>
      <c r="I21" s="130"/>
      <c r="J21" s="130">
        <f t="shared" si="1"/>
        <v>18.8</v>
      </c>
      <c r="K21" s="130">
        <v>18.8</v>
      </c>
      <c r="L21" s="130"/>
      <c r="M21" s="130">
        <f t="shared" si="2"/>
        <v>36.9</v>
      </c>
      <c r="N21" s="130">
        <v>36.9</v>
      </c>
      <c r="O21" s="130"/>
      <c r="P21" s="130">
        <f t="shared" si="13"/>
        <v>49</v>
      </c>
      <c r="Q21" s="130">
        <v>49</v>
      </c>
      <c r="R21" s="130"/>
      <c r="S21" s="130">
        <f t="shared" si="14"/>
        <v>52</v>
      </c>
      <c r="T21" s="130">
        <v>52</v>
      </c>
      <c r="U21" s="130"/>
      <c r="V21" s="130">
        <f t="shared" si="15"/>
        <v>56</v>
      </c>
      <c r="W21" s="163">
        <v>56</v>
      </c>
      <c r="X21" s="130"/>
      <c r="Y21" s="130">
        <f t="shared" si="16"/>
        <v>73</v>
      </c>
      <c r="Z21" s="163">
        <f>'[13]Лист1'!$Z$20</f>
        <v>73</v>
      </c>
      <c r="AA21" s="130"/>
      <c r="AB21" s="130">
        <f t="shared" si="17"/>
        <v>140.4</v>
      </c>
      <c r="AC21" s="163">
        <f>'[13]Лист1'!$AC$20</f>
        <v>140.4</v>
      </c>
      <c r="AD21" s="130"/>
      <c r="AE21" s="130">
        <f t="shared" si="18"/>
        <v>149.9</v>
      </c>
      <c r="AF21" s="297">
        <v>149.9</v>
      </c>
      <c r="AG21" s="130"/>
      <c r="AH21" s="130">
        <f t="shared" si="19"/>
        <v>112.3</v>
      </c>
      <c r="AI21" s="297">
        <v>112.3</v>
      </c>
      <c r="AJ21" s="130"/>
      <c r="AK21" s="51"/>
      <c r="AL21" s="465" t="s">
        <v>141</v>
      </c>
      <c r="AM21" s="466"/>
      <c r="AN21" s="51"/>
      <c r="AO21" s="465"/>
      <c r="AP21" s="466"/>
      <c r="AQ21" s="135">
        <f t="shared" si="12"/>
        <v>0</v>
      </c>
    </row>
    <row r="22" spans="1:43" ht="15" collapsed="1">
      <c r="A22" s="6">
        <v>11</v>
      </c>
      <c r="B22" s="113" t="s">
        <v>133</v>
      </c>
      <c r="C22" s="107" t="s">
        <v>35</v>
      </c>
      <c r="D22" s="321">
        <v>29</v>
      </c>
      <c r="E22" s="321"/>
      <c r="F22" s="114">
        <v>74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63"/>
      <c r="X22" s="130"/>
      <c r="Y22" s="130"/>
      <c r="Z22" s="163"/>
      <c r="AA22" s="130"/>
      <c r="AB22" s="130"/>
      <c r="AC22" s="163"/>
      <c r="AD22" s="130"/>
      <c r="AE22" s="130"/>
      <c r="AF22" s="297"/>
      <c r="AG22" s="130"/>
      <c r="AH22" s="130"/>
      <c r="AI22" s="297"/>
      <c r="AJ22" s="130"/>
      <c r="AK22" s="51">
        <f t="shared" si="20"/>
        <v>156.5</v>
      </c>
      <c r="AL22" s="297">
        <v>156.5</v>
      </c>
      <c r="AM22" s="130"/>
      <c r="AN22" s="51">
        <f aca="true" t="shared" si="21" ref="AN22:AN30">AO22+AP22</f>
        <v>160</v>
      </c>
      <c r="AO22" s="297">
        <v>160</v>
      </c>
      <c r="AP22" s="130"/>
      <c r="AQ22" s="135">
        <f t="shared" si="12"/>
        <v>2.1621621621621623</v>
      </c>
    </row>
    <row r="23" spans="1:43" ht="15">
      <c r="A23" s="6">
        <v>12</v>
      </c>
      <c r="B23" s="113" t="s">
        <v>133</v>
      </c>
      <c r="C23" s="107" t="s">
        <v>70</v>
      </c>
      <c r="D23" s="172">
        <v>4</v>
      </c>
      <c r="E23" s="172"/>
      <c r="F23" s="114">
        <v>12</v>
      </c>
      <c r="G23" s="130"/>
      <c r="H23" s="130"/>
      <c r="I23" s="130"/>
      <c r="J23" s="130">
        <f t="shared" si="1"/>
        <v>15.1</v>
      </c>
      <c r="K23" s="130">
        <v>15.1</v>
      </c>
      <c r="L23" s="130"/>
      <c r="M23" s="130">
        <f t="shared" si="2"/>
        <v>26.9</v>
      </c>
      <c r="N23" s="130">
        <v>26.9</v>
      </c>
      <c r="O23" s="130"/>
      <c r="P23" s="130">
        <f t="shared" si="13"/>
        <v>41</v>
      </c>
      <c r="Q23" s="130">
        <v>41</v>
      </c>
      <c r="R23" s="130"/>
      <c r="S23" s="130">
        <f t="shared" si="14"/>
        <v>41</v>
      </c>
      <c r="T23" s="130">
        <v>41</v>
      </c>
      <c r="U23" s="130"/>
      <c r="V23" s="130">
        <f t="shared" si="15"/>
        <v>49.3</v>
      </c>
      <c r="W23" s="163">
        <v>49.3</v>
      </c>
      <c r="X23" s="130"/>
      <c r="Y23" s="130">
        <f t="shared" si="16"/>
        <v>51.3</v>
      </c>
      <c r="Z23" s="163">
        <f>'[13]Лист1'!$Z$24</f>
        <v>51.3</v>
      </c>
      <c r="AA23" s="130"/>
      <c r="AB23" s="130">
        <f t="shared" si="17"/>
        <v>36</v>
      </c>
      <c r="AC23" s="163">
        <f>'[13]Лист1'!$AC$24</f>
        <v>36</v>
      </c>
      <c r="AD23" s="130"/>
      <c r="AE23" s="130">
        <f t="shared" si="18"/>
        <v>39.9</v>
      </c>
      <c r="AF23" s="297">
        <v>39.9</v>
      </c>
      <c r="AG23" s="130"/>
      <c r="AH23" s="130">
        <f t="shared" si="19"/>
        <v>40.5</v>
      </c>
      <c r="AI23" s="297">
        <v>40.5</v>
      </c>
      <c r="AJ23" s="130"/>
      <c r="AK23" s="51">
        <f t="shared" si="20"/>
        <v>36.6</v>
      </c>
      <c r="AL23" s="297">
        <v>36.6</v>
      </c>
      <c r="AM23" s="130"/>
      <c r="AN23" s="51">
        <f t="shared" si="21"/>
        <v>41.6</v>
      </c>
      <c r="AO23" s="297">
        <v>41.6</v>
      </c>
      <c r="AP23" s="130"/>
      <c r="AQ23" s="135">
        <f t="shared" si="12"/>
        <v>3.466666666666667</v>
      </c>
    </row>
    <row r="24" spans="1:43" ht="15">
      <c r="A24" s="6">
        <v>13</v>
      </c>
      <c r="B24" s="113" t="s">
        <v>133</v>
      </c>
      <c r="C24" s="107" t="s">
        <v>72</v>
      </c>
      <c r="D24" s="172">
        <v>2</v>
      </c>
      <c r="E24" s="172"/>
      <c r="F24" s="114">
        <v>8</v>
      </c>
      <c r="G24" s="130"/>
      <c r="H24" s="130"/>
      <c r="I24" s="130"/>
      <c r="J24" s="130">
        <f t="shared" si="1"/>
        <v>5.1</v>
      </c>
      <c r="K24" s="130">
        <v>5.1</v>
      </c>
      <c r="L24" s="130"/>
      <c r="M24" s="130">
        <f t="shared" si="2"/>
        <v>6.8</v>
      </c>
      <c r="N24" s="130">
        <v>6.8</v>
      </c>
      <c r="O24" s="130"/>
      <c r="P24" s="130">
        <f t="shared" si="13"/>
        <v>10</v>
      </c>
      <c r="Q24" s="130">
        <v>10</v>
      </c>
      <c r="R24" s="130"/>
      <c r="S24" s="130">
        <f t="shared" si="14"/>
        <v>10</v>
      </c>
      <c r="T24" s="130">
        <v>10</v>
      </c>
      <c r="U24" s="130"/>
      <c r="V24" s="130">
        <f t="shared" si="15"/>
        <v>15.6</v>
      </c>
      <c r="W24" s="163">
        <v>15.6</v>
      </c>
      <c r="X24" s="130"/>
      <c r="Y24" s="130">
        <f t="shared" si="16"/>
        <v>19.6</v>
      </c>
      <c r="Z24" s="163">
        <f>'[13]Лист1'!$Z$25</f>
        <v>19.6</v>
      </c>
      <c r="AA24" s="130"/>
      <c r="AB24" s="130">
        <f t="shared" si="17"/>
        <v>24.2</v>
      </c>
      <c r="AC24" s="163">
        <f>'[13]Лист1'!$AC$25</f>
        <v>24.2</v>
      </c>
      <c r="AD24" s="130"/>
      <c r="AE24" s="130">
        <f t="shared" si="18"/>
        <v>31.6</v>
      </c>
      <c r="AF24" s="297">
        <v>31.6</v>
      </c>
      <c r="AG24" s="130"/>
      <c r="AH24" s="130">
        <f t="shared" si="19"/>
        <v>36</v>
      </c>
      <c r="AI24" s="297">
        <v>36</v>
      </c>
      <c r="AJ24" s="130"/>
      <c r="AK24" s="51">
        <f t="shared" si="20"/>
        <v>41.5</v>
      </c>
      <c r="AL24" s="297">
        <v>41.5</v>
      </c>
      <c r="AM24" s="130"/>
      <c r="AN24" s="51">
        <f t="shared" si="21"/>
        <v>30</v>
      </c>
      <c r="AO24" s="297">
        <v>30</v>
      </c>
      <c r="AP24" s="130"/>
      <c r="AQ24" s="135">
        <f t="shared" si="12"/>
        <v>3.75</v>
      </c>
    </row>
    <row r="25" spans="1:43" ht="15">
      <c r="A25" s="6">
        <v>14</v>
      </c>
      <c r="B25" s="113" t="s">
        <v>133</v>
      </c>
      <c r="C25" s="107" t="s">
        <v>72</v>
      </c>
      <c r="D25" s="223">
        <v>8</v>
      </c>
      <c r="E25" s="223"/>
      <c r="F25" s="114">
        <v>12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>
        <f t="shared" si="15"/>
        <v>0</v>
      </c>
      <c r="W25" s="163"/>
      <c r="X25" s="130"/>
      <c r="Y25" s="130">
        <f t="shared" si="16"/>
        <v>0</v>
      </c>
      <c r="Z25" s="163"/>
      <c r="AA25" s="130"/>
      <c r="AB25" s="130">
        <f t="shared" si="17"/>
        <v>24.3</v>
      </c>
      <c r="AC25" s="163">
        <f>'[13]Лист1'!$AC$29</f>
        <v>24.3</v>
      </c>
      <c r="AD25" s="130"/>
      <c r="AE25" s="130">
        <f t="shared" si="18"/>
        <v>32.6</v>
      </c>
      <c r="AF25" s="297">
        <v>32.6</v>
      </c>
      <c r="AG25" s="130"/>
      <c r="AH25" s="130">
        <f t="shared" si="19"/>
        <v>48.3</v>
      </c>
      <c r="AI25" s="297">
        <v>48.3</v>
      </c>
      <c r="AJ25" s="130"/>
      <c r="AK25" s="51">
        <f t="shared" si="20"/>
        <v>51.6</v>
      </c>
      <c r="AL25" s="297">
        <v>51.6</v>
      </c>
      <c r="AM25" s="130"/>
      <c r="AN25" s="51">
        <f t="shared" si="21"/>
        <v>41.3</v>
      </c>
      <c r="AO25" s="297">
        <v>41.3</v>
      </c>
      <c r="AP25" s="130"/>
      <c r="AQ25" s="135">
        <f t="shared" si="12"/>
        <v>3.4416666666666664</v>
      </c>
    </row>
    <row r="26" spans="1:43" ht="15">
      <c r="A26" s="6">
        <v>15</v>
      </c>
      <c r="B26" s="113" t="s">
        <v>133</v>
      </c>
      <c r="C26" s="107" t="s">
        <v>135</v>
      </c>
      <c r="D26" s="154">
        <v>6</v>
      </c>
      <c r="E26" s="154"/>
      <c r="F26" s="114">
        <v>16</v>
      </c>
      <c r="G26" s="130">
        <f t="shared" si="0"/>
        <v>75.3</v>
      </c>
      <c r="H26" s="130">
        <v>75.3</v>
      </c>
      <c r="I26" s="130"/>
      <c r="J26" s="130">
        <f t="shared" si="1"/>
        <v>93.1</v>
      </c>
      <c r="K26" s="130">
        <v>93.1</v>
      </c>
      <c r="L26" s="130"/>
      <c r="M26" s="130">
        <f t="shared" si="2"/>
        <v>92.3</v>
      </c>
      <c r="N26" s="130">
        <v>92.3</v>
      </c>
      <c r="O26" s="130"/>
      <c r="P26" s="130">
        <f t="shared" si="13"/>
        <v>110.3</v>
      </c>
      <c r="Q26" s="130">
        <v>110.3</v>
      </c>
      <c r="R26" s="130"/>
      <c r="S26" s="130">
        <f t="shared" si="14"/>
        <v>121</v>
      </c>
      <c r="T26" s="130">
        <v>121</v>
      </c>
      <c r="U26" s="130"/>
      <c r="V26" s="130">
        <f t="shared" si="15"/>
        <v>140</v>
      </c>
      <c r="W26" s="163">
        <v>140</v>
      </c>
      <c r="X26" s="130"/>
      <c r="Y26" s="130">
        <f t="shared" si="16"/>
        <v>160</v>
      </c>
      <c r="Z26" s="163">
        <f>'[13]Лист1'!$Z$12</f>
        <v>160</v>
      </c>
      <c r="AA26" s="130"/>
      <c r="AB26" s="130">
        <f t="shared" si="17"/>
        <v>140</v>
      </c>
      <c r="AC26" s="163">
        <f>'[13]Лист1'!$AC$12</f>
        <v>140</v>
      </c>
      <c r="AD26" s="130"/>
      <c r="AE26" s="130">
        <f t="shared" si="18"/>
        <v>111.6</v>
      </c>
      <c r="AF26" s="297">
        <v>111.6</v>
      </c>
      <c r="AG26" s="130"/>
      <c r="AH26" s="130">
        <f t="shared" si="19"/>
        <v>112.3</v>
      </c>
      <c r="AI26" s="297">
        <v>112.3</v>
      </c>
      <c r="AJ26" s="130"/>
      <c r="AK26" s="51">
        <f t="shared" si="20"/>
        <v>150.3</v>
      </c>
      <c r="AL26" s="297">
        <v>150.3</v>
      </c>
      <c r="AM26" s="130"/>
      <c r="AN26" s="51">
        <f t="shared" si="21"/>
        <v>178.3</v>
      </c>
      <c r="AO26" s="297">
        <v>178.3</v>
      </c>
      <c r="AP26" s="130"/>
      <c r="AQ26" s="135">
        <f t="shared" si="12"/>
        <v>11.14375</v>
      </c>
    </row>
    <row r="27" spans="1:43" ht="15">
      <c r="A27" s="6">
        <v>16</v>
      </c>
      <c r="B27" s="113" t="s">
        <v>133</v>
      </c>
      <c r="C27" s="107" t="s">
        <v>135</v>
      </c>
      <c r="D27" s="172">
        <v>8</v>
      </c>
      <c r="E27" s="172"/>
      <c r="F27" s="114">
        <v>12</v>
      </c>
      <c r="G27" s="130"/>
      <c r="H27" s="130"/>
      <c r="I27" s="130"/>
      <c r="J27" s="130">
        <f t="shared" si="1"/>
        <v>26.4</v>
      </c>
      <c r="K27" s="130">
        <v>26.4</v>
      </c>
      <c r="L27" s="130"/>
      <c r="M27" s="130">
        <f t="shared" si="2"/>
        <v>31.2</v>
      </c>
      <c r="N27" s="130">
        <v>31.2</v>
      </c>
      <c r="O27" s="130"/>
      <c r="P27" s="130">
        <f t="shared" si="13"/>
        <v>30.3</v>
      </c>
      <c r="Q27" s="130">
        <v>30.3</v>
      </c>
      <c r="R27" s="130"/>
      <c r="S27" s="130">
        <f t="shared" si="14"/>
        <v>31</v>
      </c>
      <c r="T27" s="130">
        <v>31</v>
      </c>
      <c r="U27" s="130"/>
      <c r="V27" s="130">
        <f t="shared" si="15"/>
        <v>59.3</v>
      </c>
      <c r="W27" s="163">
        <v>59.3</v>
      </c>
      <c r="X27" s="130"/>
      <c r="Y27" s="130">
        <f t="shared" si="16"/>
        <v>79</v>
      </c>
      <c r="Z27" s="163">
        <f>'[13]Лист1'!$Z$26</f>
        <v>79</v>
      </c>
      <c r="AA27" s="130"/>
      <c r="AB27" s="130">
        <f t="shared" si="17"/>
        <v>99.6</v>
      </c>
      <c r="AC27" s="163">
        <f>'[13]Лист1'!$AC$26</f>
        <v>99.6</v>
      </c>
      <c r="AD27" s="130"/>
      <c r="AE27" s="130">
        <f t="shared" si="18"/>
        <v>114.6</v>
      </c>
      <c r="AF27" s="297">
        <v>114.6</v>
      </c>
      <c r="AG27" s="130"/>
      <c r="AH27" s="130">
        <f t="shared" si="19"/>
        <v>128.9</v>
      </c>
      <c r="AI27" s="297">
        <v>128.9</v>
      </c>
      <c r="AJ27" s="130"/>
      <c r="AK27" s="51">
        <f t="shared" si="20"/>
        <v>143.5</v>
      </c>
      <c r="AL27" s="297">
        <v>143.5</v>
      </c>
      <c r="AM27" s="130"/>
      <c r="AN27" s="51">
        <f t="shared" si="21"/>
        <v>151</v>
      </c>
      <c r="AO27" s="297">
        <v>151</v>
      </c>
      <c r="AP27" s="130"/>
      <c r="AQ27" s="135">
        <f t="shared" si="12"/>
        <v>12.583333333333334</v>
      </c>
    </row>
    <row r="28" spans="1:43" ht="15" hidden="1" outlineLevel="1">
      <c r="A28" s="6">
        <v>18</v>
      </c>
      <c r="B28" s="113" t="s">
        <v>133</v>
      </c>
      <c r="C28" s="107" t="s">
        <v>48</v>
      </c>
      <c r="D28" s="154">
        <v>13</v>
      </c>
      <c r="E28" s="154"/>
      <c r="F28" s="114">
        <v>70</v>
      </c>
      <c r="G28" s="130">
        <f t="shared" si="0"/>
        <v>237.8</v>
      </c>
      <c r="H28" s="130">
        <v>237.8</v>
      </c>
      <c r="I28" s="130"/>
      <c r="J28" s="130">
        <f t="shared" si="1"/>
        <v>403.1</v>
      </c>
      <c r="K28" s="130">
        <v>403.1</v>
      </c>
      <c r="L28" s="130"/>
      <c r="M28" s="130">
        <v>0</v>
      </c>
      <c r="N28" s="467" t="s">
        <v>141</v>
      </c>
      <c r="O28" s="468"/>
      <c r="P28" s="130">
        <v>0</v>
      </c>
      <c r="Q28" s="467" t="s">
        <v>141</v>
      </c>
      <c r="R28" s="468"/>
      <c r="S28" s="130">
        <v>0</v>
      </c>
      <c r="T28" s="467"/>
      <c r="U28" s="468"/>
      <c r="V28" s="130">
        <v>0</v>
      </c>
      <c r="W28" s="467"/>
      <c r="X28" s="468"/>
      <c r="Y28" s="130">
        <v>0</v>
      </c>
      <c r="Z28" s="467"/>
      <c r="AA28" s="468"/>
      <c r="AB28" s="130">
        <v>0</v>
      </c>
      <c r="AC28" s="467"/>
      <c r="AD28" s="468"/>
      <c r="AE28" s="130">
        <v>0</v>
      </c>
      <c r="AF28" s="467" t="s">
        <v>141</v>
      </c>
      <c r="AG28" s="468"/>
      <c r="AH28" s="130">
        <v>0</v>
      </c>
      <c r="AI28" s="467"/>
      <c r="AJ28" s="468"/>
      <c r="AK28" s="51"/>
      <c r="AL28" s="467"/>
      <c r="AM28" s="468"/>
      <c r="AN28" s="51"/>
      <c r="AO28" s="467"/>
      <c r="AP28" s="468"/>
      <c r="AQ28" s="135">
        <f t="shared" si="12"/>
        <v>0</v>
      </c>
    </row>
    <row r="29" spans="1:43" ht="15" collapsed="1">
      <c r="A29" s="6">
        <v>17</v>
      </c>
      <c r="B29" s="113" t="s">
        <v>133</v>
      </c>
      <c r="C29" s="107" t="s">
        <v>136</v>
      </c>
      <c r="D29" s="154">
        <v>3</v>
      </c>
      <c r="E29" s="154"/>
      <c r="F29" s="114">
        <v>218</v>
      </c>
      <c r="G29" s="130">
        <f t="shared" si="0"/>
        <v>681</v>
      </c>
      <c r="H29" s="130">
        <v>681</v>
      </c>
      <c r="I29" s="130"/>
      <c r="J29" s="130">
        <f t="shared" si="1"/>
        <v>997.3</v>
      </c>
      <c r="K29" s="130">
        <v>997.3</v>
      </c>
      <c r="L29" s="130"/>
      <c r="M29" s="130">
        <f t="shared" si="2"/>
        <v>1113</v>
      </c>
      <c r="N29" s="130">
        <v>1113</v>
      </c>
      <c r="O29" s="130"/>
      <c r="P29" s="130">
        <f>Q29+R29</f>
        <v>1505.8</v>
      </c>
      <c r="Q29" s="130">
        <v>1505.8</v>
      </c>
      <c r="R29" s="130"/>
      <c r="S29" s="130">
        <f>T29+U29</f>
        <v>1652.7</v>
      </c>
      <c r="T29" s="130">
        <v>1652.7</v>
      </c>
      <c r="U29" s="130"/>
      <c r="V29" s="130">
        <f aca="true" t="shared" si="22" ref="V29:V34">W29+X29</f>
        <v>1799.3</v>
      </c>
      <c r="W29" s="163">
        <v>1799.3</v>
      </c>
      <c r="X29" s="130"/>
      <c r="Y29" s="130">
        <f aca="true" t="shared" si="23" ref="Y29:Y34">Z29+AA29</f>
        <v>2152.3</v>
      </c>
      <c r="Z29" s="163">
        <f>'[13]Лист1'!$Z$13</f>
        <v>2152.3</v>
      </c>
      <c r="AA29" s="130"/>
      <c r="AB29" s="130">
        <f aca="true" t="shared" si="24" ref="AB29:AB34">AC29+AD29</f>
        <v>2085.5</v>
      </c>
      <c r="AC29" s="163">
        <f>'[13]Лист1'!$AB$13</f>
        <v>2085.5</v>
      </c>
      <c r="AD29" s="130"/>
      <c r="AE29" s="130">
        <f aca="true" t="shared" si="25" ref="AE29:AE34">AF29+AG29</f>
        <v>2306.9</v>
      </c>
      <c r="AF29" s="297">
        <v>2306.9</v>
      </c>
      <c r="AG29" s="130"/>
      <c r="AH29" s="130">
        <f aca="true" t="shared" si="26" ref="AH29:AH34">AI29+AJ29</f>
        <v>2537.7</v>
      </c>
      <c r="AI29" s="297">
        <v>2537.7</v>
      </c>
      <c r="AJ29" s="130"/>
      <c r="AK29" s="51">
        <f aca="true" t="shared" si="27" ref="AK29:AK34">AL29+AM29</f>
        <v>2518.7</v>
      </c>
      <c r="AL29" s="297">
        <v>2518.7</v>
      </c>
      <c r="AM29" s="130"/>
      <c r="AN29" s="51">
        <f>AO29+AP29</f>
        <v>2827.2</v>
      </c>
      <c r="AO29" s="297">
        <v>2827.2</v>
      </c>
      <c r="AP29" s="130"/>
      <c r="AQ29" s="135">
        <f t="shared" si="12"/>
        <v>12.96880733944954</v>
      </c>
    </row>
    <row r="30" spans="1:43" ht="15">
      <c r="A30" s="6">
        <v>18</v>
      </c>
      <c r="B30" s="113" t="s">
        <v>133</v>
      </c>
      <c r="C30" s="159" t="s">
        <v>76</v>
      </c>
      <c r="D30" s="154">
        <v>45</v>
      </c>
      <c r="E30" s="154"/>
      <c r="F30" s="114">
        <v>12</v>
      </c>
      <c r="G30" s="130">
        <f t="shared" si="0"/>
        <v>39.8</v>
      </c>
      <c r="H30" s="130">
        <v>39.8</v>
      </c>
      <c r="I30" s="130"/>
      <c r="J30" s="130">
        <f t="shared" si="1"/>
        <v>53.1</v>
      </c>
      <c r="K30" s="130">
        <v>53.1</v>
      </c>
      <c r="L30" s="130"/>
      <c r="M30" s="130">
        <f t="shared" si="2"/>
        <v>59.7</v>
      </c>
      <c r="N30" s="130">
        <v>59.7</v>
      </c>
      <c r="O30" s="130"/>
      <c r="P30" s="130">
        <f>Q30+R30</f>
        <v>51.2</v>
      </c>
      <c r="Q30" s="130">
        <v>51.2</v>
      </c>
      <c r="R30" s="130"/>
      <c r="S30" s="130">
        <f>T30+U30</f>
        <v>61</v>
      </c>
      <c r="T30" s="130">
        <v>61</v>
      </c>
      <c r="U30" s="130"/>
      <c r="V30" s="130">
        <f t="shared" si="22"/>
        <v>78</v>
      </c>
      <c r="W30" s="163">
        <v>78</v>
      </c>
      <c r="X30" s="130"/>
      <c r="Y30" s="130">
        <f t="shared" si="23"/>
        <v>98</v>
      </c>
      <c r="Z30" s="163">
        <f>'[13]Лист1'!$Z$22</f>
        <v>98</v>
      </c>
      <c r="AA30" s="130"/>
      <c r="AB30" s="130">
        <f t="shared" si="24"/>
        <v>67.2</v>
      </c>
      <c r="AC30" s="163">
        <f>'[13]Лист1'!$AC$22</f>
        <v>67.2</v>
      </c>
      <c r="AD30" s="130"/>
      <c r="AE30" s="130">
        <f t="shared" si="25"/>
        <v>74.6</v>
      </c>
      <c r="AF30" s="297">
        <v>74.6</v>
      </c>
      <c r="AG30" s="130"/>
      <c r="AH30" s="130">
        <f t="shared" si="26"/>
        <v>75.9</v>
      </c>
      <c r="AI30" s="297">
        <v>75.9</v>
      </c>
      <c r="AJ30" s="130"/>
      <c r="AK30" s="51">
        <f t="shared" si="27"/>
        <v>69.9</v>
      </c>
      <c r="AL30" s="297">
        <v>69.9</v>
      </c>
      <c r="AM30" s="130"/>
      <c r="AN30" s="51">
        <f>AO30+AP30</f>
        <v>70</v>
      </c>
      <c r="AO30" s="297">
        <v>70</v>
      </c>
      <c r="AP30" s="130"/>
      <c r="AQ30" s="135">
        <f t="shared" si="12"/>
        <v>5.833333333333333</v>
      </c>
    </row>
    <row r="31" spans="1:43" ht="15" hidden="1" outlineLevel="1">
      <c r="A31" s="6"/>
      <c r="B31" s="113" t="s">
        <v>133</v>
      </c>
      <c r="C31" s="113" t="s">
        <v>137</v>
      </c>
      <c r="D31" s="61">
        <v>5</v>
      </c>
      <c r="E31" s="155" t="s">
        <v>17</v>
      </c>
      <c r="F31" s="155">
        <v>12</v>
      </c>
      <c r="G31" s="130">
        <f t="shared" si="0"/>
        <v>85</v>
      </c>
      <c r="H31" s="130">
        <v>85</v>
      </c>
      <c r="I31" s="130"/>
      <c r="J31" s="130">
        <f t="shared" si="1"/>
        <v>112.1</v>
      </c>
      <c r="K31" s="130">
        <v>112.1</v>
      </c>
      <c r="L31" s="130"/>
      <c r="M31" s="130">
        <f t="shared" si="2"/>
        <v>119.6</v>
      </c>
      <c r="N31" s="130">
        <v>119.6</v>
      </c>
      <c r="O31" s="130"/>
      <c r="P31" s="130">
        <f>Q31+R31</f>
        <v>109.6</v>
      </c>
      <c r="Q31" s="130">
        <v>109.6</v>
      </c>
      <c r="R31" s="130"/>
      <c r="S31" s="130">
        <f>T31+U31</f>
        <v>111</v>
      </c>
      <c r="T31" s="130">
        <v>111</v>
      </c>
      <c r="U31" s="130"/>
      <c r="V31" s="130">
        <f t="shared" si="22"/>
        <v>124.3</v>
      </c>
      <c r="W31" s="163">
        <v>124.3</v>
      </c>
      <c r="X31" s="130"/>
      <c r="Y31" s="130">
        <f t="shared" si="23"/>
        <v>156</v>
      </c>
      <c r="Z31" s="163">
        <f>'[13]Лист1'!$Y$10</f>
        <v>156</v>
      </c>
      <c r="AA31" s="130"/>
      <c r="AB31" s="130">
        <f t="shared" si="24"/>
        <v>116</v>
      </c>
      <c r="AC31" s="163">
        <f>'[13]Лист1'!$AC$10</f>
        <v>116</v>
      </c>
      <c r="AD31" s="130"/>
      <c r="AE31" s="130">
        <f t="shared" si="25"/>
        <v>109</v>
      </c>
      <c r="AF31" s="297">
        <v>109</v>
      </c>
      <c r="AG31" s="130"/>
      <c r="AH31" s="130">
        <f t="shared" si="26"/>
        <v>108.3</v>
      </c>
      <c r="AI31" s="297">
        <v>108.3</v>
      </c>
      <c r="AJ31" s="130"/>
      <c r="AK31" s="51"/>
      <c r="AL31" s="465" t="s">
        <v>141</v>
      </c>
      <c r="AM31" s="466"/>
      <c r="AN31" s="51"/>
      <c r="AO31" s="465"/>
      <c r="AP31" s="466"/>
      <c r="AQ31" s="135">
        <f t="shared" si="12"/>
        <v>0</v>
      </c>
    </row>
    <row r="32" spans="1:43" ht="15" collapsed="1">
      <c r="A32" s="6">
        <v>19</v>
      </c>
      <c r="B32" s="113" t="s">
        <v>133</v>
      </c>
      <c r="C32" s="113" t="s">
        <v>137</v>
      </c>
      <c r="D32" s="172">
        <v>66</v>
      </c>
      <c r="E32" s="172" t="s">
        <v>17</v>
      </c>
      <c r="F32" s="114">
        <v>1</v>
      </c>
      <c r="G32" s="130"/>
      <c r="H32" s="130"/>
      <c r="I32" s="130"/>
      <c r="J32" s="130">
        <f>K32+L32</f>
        <v>1.1</v>
      </c>
      <c r="K32" s="130">
        <v>1.1</v>
      </c>
      <c r="L32" s="130"/>
      <c r="M32" s="130">
        <f>N32+O32</f>
        <v>2.2</v>
      </c>
      <c r="N32" s="130">
        <v>2.2</v>
      </c>
      <c r="O32" s="130"/>
      <c r="P32" s="130">
        <f>Q32+R32</f>
        <v>4.2</v>
      </c>
      <c r="Q32" s="130">
        <v>4.2</v>
      </c>
      <c r="R32" s="130"/>
      <c r="S32" s="130">
        <f>T32+U32</f>
        <v>5.2</v>
      </c>
      <c r="T32" s="130">
        <v>5.2</v>
      </c>
      <c r="U32" s="130"/>
      <c r="V32" s="130">
        <f t="shared" si="22"/>
        <v>6.9</v>
      </c>
      <c r="W32" s="163">
        <v>6.9</v>
      </c>
      <c r="X32" s="130"/>
      <c r="Y32" s="130">
        <f t="shared" si="23"/>
        <v>12.6</v>
      </c>
      <c r="Z32" s="163">
        <f>'[13]Лист1'!$Z$11</f>
        <v>12.6</v>
      </c>
      <c r="AA32" s="130"/>
      <c r="AB32" s="130">
        <f t="shared" si="24"/>
        <v>12.7</v>
      </c>
      <c r="AC32" s="163">
        <f>'[13]Лист1'!$AC$11</f>
        <v>12.7</v>
      </c>
      <c r="AD32" s="130"/>
      <c r="AE32" s="130">
        <f t="shared" si="25"/>
        <v>16.9</v>
      </c>
      <c r="AF32" s="297">
        <v>16.9</v>
      </c>
      <c r="AG32" s="130"/>
      <c r="AH32" s="130">
        <f t="shared" si="26"/>
        <v>19.2</v>
      </c>
      <c r="AI32" s="297">
        <v>19.2</v>
      </c>
      <c r="AJ32" s="130"/>
      <c r="AK32" s="51">
        <f t="shared" si="27"/>
        <v>18.7</v>
      </c>
      <c r="AL32" s="297">
        <v>18.7</v>
      </c>
      <c r="AM32" s="130"/>
      <c r="AN32" s="51">
        <f>AO32+AP32</f>
        <v>19.6</v>
      </c>
      <c r="AO32" s="297">
        <v>19.6</v>
      </c>
      <c r="AP32" s="130"/>
      <c r="AQ32" s="135">
        <f t="shared" si="12"/>
        <v>19.6</v>
      </c>
    </row>
    <row r="33" spans="1:43" ht="15">
      <c r="A33" s="6">
        <v>20</v>
      </c>
      <c r="B33" s="113" t="s">
        <v>133</v>
      </c>
      <c r="C33" s="113" t="s">
        <v>34</v>
      </c>
      <c r="D33" s="223">
        <v>19</v>
      </c>
      <c r="E33" s="223"/>
      <c r="F33" s="114">
        <v>8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>
        <f t="shared" si="22"/>
        <v>0</v>
      </c>
      <c r="W33" s="163"/>
      <c r="X33" s="130"/>
      <c r="Y33" s="130">
        <f t="shared" si="23"/>
        <v>0</v>
      </c>
      <c r="Z33" s="163"/>
      <c r="AA33" s="130"/>
      <c r="AB33" s="130">
        <f t="shared" si="24"/>
        <v>18.2</v>
      </c>
      <c r="AC33" s="163">
        <f>'[13]Лист1'!$AC$31</f>
        <v>18.2</v>
      </c>
      <c r="AD33" s="130"/>
      <c r="AE33" s="130">
        <f t="shared" si="25"/>
        <v>24</v>
      </c>
      <c r="AF33" s="297">
        <v>24</v>
      </c>
      <c r="AG33" s="130"/>
      <c r="AH33" s="130">
        <f t="shared" si="26"/>
        <v>19</v>
      </c>
      <c r="AI33" s="297">
        <v>19</v>
      </c>
      <c r="AJ33" s="130"/>
      <c r="AK33" s="51">
        <f t="shared" si="27"/>
        <v>17.9</v>
      </c>
      <c r="AL33" s="297">
        <v>17.9</v>
      </c>
      <c r="AM33" s="130"/>
      <c r="AN33" s="51">
        <f>AO33+AP33</f>
        <v>12.6</v>
      </c>
      <c r="AO33" s="297">
        <v>12.6</v>
      </c>
      <c r="AP33" s="130"/>
      <c r="AQ33" s="135">
        <f t="shared" si="12"/>
        <v>1.575</v>
      </c>
    </row>
    <row r="34" spans="1:43" ht="15">
      <c r="A34" s="6">
        <v>21</v>
      </c>
      <c r="B34" s="113" t="s">
        <v>133</v>
      </c>
      <c r="C34" s="113" t="s">
        <v>56</v>
      </c>
      <c r="D34" s="223">
        <v>20</v>
      </c>
      <c r="E34" s="223"/>
      <c r="F34" s="114">
        <v>72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>
        <f t="shared" si="22"/>
        <v>0</v>
      </c>
      <c r="W34" s="163"/>
      <c r="X34" s="130"/>
      <c r="Y34" s="130">
        <f t="shared" si="23"/>
        <v>0</v>
      </c>
      <c r="Z34" s="163"/>
      <c r="AA34" s="130"/>
      <c r="AB34" s="130">
        <f t="shared" si="24"/>
        <v>247</v>
      </c>
      <c r="AC34" s="163">
        <f>'[13]Лист1'!$AC$30</f>
        <v>247</v>
      </c>
      <c r="AD34" s="130"/>
      <c r="AE34" s="130">
        <f t="shared" si="25"/>
        <v>262</v>
      </c>
      <c r="AF34" s="297">
        <v>262</v>
      </c>
      <c r="AG34" s="130"/>
      <c r="AH34" s="130">
        <f t="shared" si="26"/>
        <v>248.9</v>
      </c>
      <c r="AI34" s="297">
        <v>248.9</v>
      </c>
      <c r="AJ34" s="130"/>
      <c r="AK34" s="51">
        <f t="shared" si="27"/>
        <v>201.9</v>
      </c>
      <c r="AL34" s="297">
        <v>201.9</v>
      </c>
      <c r="AM34" s="130"/>
      <c r="AN34" s="51">
        <f>AO34+AP34</f>
        <v>179.6</v>
      </c>
      <c r="AO34" s="297">
        <v>179.6</v>
      </c>
      <c r="AP34" s="130"/>
      <c r="AQ34" s="135">
        <f t="shared" si="12"/>
        <v>2.4944444444444445</v>
      </c>
    </row>
    <row r="35" spans="1:43" ht="15">
      <c r="A35" s="163"/>
      <c r="B35" s="115" t="s">
        <v>8</v>
      </c>
      <c r="C35" s="79"/>
      <c r="D35" s="75"/>
      <c r="E35" s="75"/>
      <c r="F35" s="149">
        <f>SUM(F8:F34)-F16-F17-F28-F18-F31-F21</f>
        <v>634</v>
      </c>
      <c r="G35" s="83">
        <f>SUM(G8:G31)</f>
        <v>1838.2</v>
      </c>
      <c r="H35" s="83">
        <f>SUM(H8:H31)</f>
        <v>1838.2</v>
      </c>
      <c r="I35" s="83">
        <f>SUM(I8:I31)</f>
        <v>0</v>
      </c>
      <c r="J35" s="83">
        <f>SUM(J8:J32)</f>
        <v>2659.6999999999994</v>
      </c>
      <c r="K35" s="83">
        <f>SUM(K8:K32)</f>
        <v>2659.6999999999994</v>
      </c>
      <c r="L35" s="83">
        <f>SUM(L8:L31)</f>
        <v>0</v>
      </c>
      <c r="M35" s="83">
        <f>SUM(M8:M32)</f>
        <v>2521.7</v>
      </c>
      <c r="N35" s="83">
        <f>SUM(N8:N32)</f>
        <v>2521.7</v>
      </c>
      <c r="O35" s="83">
        <f>SUM(O8:O31)</f>
        <v>0</v>
      </c>
      <c r="P35" s="83">
        <f aca="true" t="shared" si="28" ref="P35:U35">SUM(P8:P32)</f>
        <v>2887.9999999999995</v>
      </c>
      <c r="Q35" s="83">
        <f t="shared" si="28"/>
        <v>2887.9999999999995</v>
      </c>
      <c r="R35" s="83">
        <f t="shared" si="28"/>
        <v>0</v>
      </c>
      <c r="S35" s="83">
        <f t="shared" si="28"/>
        <v>3092.2</v>
      </c>
      <c r="T35" s="83">
        <f t="shared" si="28"/>
        <v>3092.2</v>
      </c>
      <c r="U35" s="83">
        <f t="shared" si="28"/>
        <v>0</v>
      </c>
      <c r="V35" s="83">
        <f aca="true" t="shared" si="29" ref="V35:AA35">SUM(V8:V32)</f>
        <v>3430.7000000000003</v>
      </c>
      <c r="W35" s="83">
        <f t="shared" si="29"/>
        <v>3430.7000000000003</v>
      </c>
      <c r="X35" s="83">
        <f t="shared" si="29"/>
        <v>0</v>
      </c>
      <c r="Y35" s="83">
        <f t="shared" si="29"/>
        <v>3998.2000000000003</v>
      </c>
      <c r="Z35" s="83">
        <f t="shared" si="29"/>
        <v>3998.2000000000003</v>
      </c>
      <c r="AA35" s="83">
        <f t="shared" si="29"/>
        <v>0</v>
      </c>
      <c r="AB35" s="83">
        <f aca="true" t="shared" si="30" ref="AB35:AG35">SUM(AB8:AB34)</f>
        <v>4627.099999999999</v>
      </c>
      <c r="AC35" s="83">
        <f t="shared" si="30"/>
        <v>4627.099999999999</v>
      </c>
      <c r="AD35" s="83">
        <f t="shared" si="30"/>
        <v>0</v>
      </c>
      <c r="AE35" s="83">
        <f t="shared" si="30"/>
        <v>5000.6</v>
      </c>
      <c r="AF35" s="83">
        <f t="shared" si="30"/>
        <v>5000.6</v>
      </c>
      <c r="AG35" s="83">
        <f t="shared" si="30"/>
        <v>0</v>
      </c>
      <c r="AH35" s="83">
        <f aca="true" t="shared" si="31" ref="AH35:AM35">SUM(AH8:AH34)</f>
        <v>5295.699999999999</v>
      </c>
      <c r="AI35" s="83">
        <f t="shared" si="31"/>
        <v>5295.699999999999</v>
      </c>
      <c r="AJ35" s="83">
        <f t="shared" si="31"/>
        <v>0</v>
      </c>
      <c r="AK35" s="83">
        <f>SUM(AK8:AK34)</f>
        <v>4846.999999999999</v>
      </c>
      <c r="AL35" s="83">
        <f t="shared" si="31"/>
        <v>4846.999999999999</v>
      </c>
      <c r="AM35" s="83">
        <f t="shared" si="31"/>
        <v>0</v>
      </c>
      <c r="AN35" s="83">
        <f>SUM(AN8:AN34)</f>
        <v>5166.700000000001</v>
      </c>
      <c r="AO35" s="83">
        <f>SUM(AO8:AO34)</f>
        <v>5166.700000000001</v>
      </c>
      <c r="AP35" s="83">
        <f>SUM(AP8:AP34)</f>
        <v>0</v>
      </c>
      <c r="AQ35" s="153"/>
    </row>
    <row r="36" spans="1:43" ht="15">
      <c r="A36" s="469" t="s">
        <v>90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  <c r="AL36" s="470"/>
      <c r="AM36" s="470"/>
      <c r="AN36" s="470"/>
      <c r="AO36" s="470"/>
      <c r="AP36" s="470"/>
      <c r="AQ36" s="470"/>
    </row>
    <row r="37" spans="1:43" ht="15">
      <c r="A37" s="176">
        <v>1</v>
      </c>
      <c r="B37" s="113" t="s">
        <v>133</v>
      </c>
      <c r="C37" s="107" t="s">
        <v>49</v>
      </c>
      <c r="D37" s="174">
        <v>16</v>
      </c>
      <c r="E37" s="174"/>
      <c r="F37" s="114">
        <v>8</v>
      </c>
      <c r="G37" s="62">
        <f>H37+I37</f>
        <v>141.3</v>
      </c>
      <c r="H37" s="62">
        <v>71.9</v>
      </c>
      <c r="I37" s="62">
        <v>69.4</v>
      </c>
      <c r="J37" s="62">
        <f>K37+L37</f>
        <v>141.3</v>
      </c>
      <c r="K37" s="62">
        <v>71.9</v>
      </c>
      <c r="L37" s="62">
        <v>69.4</v>
      </c>
      <c r="M37" s="62">
        <f>N37+O37</f>
        <v>19.7</v>
      </c>
      <c r="N37" s="62">
        <v>19.7</v>
      </c>
      <c r="O37" s="62"/>
      <c r="P37" s="62">
        <f>Q37+R37</f>
        <v>19.7</v>
      </c>
      <c r="Q37" s="62">
        <v>19.7</v>
      </c>
      <c r="R37" s="62"/>
      <c r="S37" s="62">
        <f>T37+U37</f>
        <v>19.7</v>
      </c>
      <c r="T37" s="62">
        <v>19.7</v>
      </c>
      <c r="U37" s="62"/>
      <c r="V37" s="62">
        <f>W37+X37</f>
        <v>19.7</v>
      </c>
      <c r="W37" s="163">
        <v>19.7</v>
      </c>
      <c r="X37" s="62"/>
      <c r="Y37" s="62">
        <f>Z37+AA37</f>
        <v>19.7</v>
      </c>
      <c r="Z37" s="163">
        <f>'[13]Лист1'!$Z$34</f>
        <v>19.7</v>
      </c>
      <c r="AA37" s="62"/>
      <c r="AB37" s="62">
        <f>AC37+AD37</f>
        <v>3.2</v>
      </c>
      <c r="AC37" s="163">
        <f>'[13]Лист1'!$AC$34</f>
        <v>3.2</v>
      </c>
      <c r="AD37" s="62"/>
      <c r="AE37" s="62">
        <f>AF37+AG37</f>
        <v>3.2</v>
      </c>
      <c r="AF37" s="62">
        <v>3.2</v>
      </c>
      <c r="AG37" s="62"/>
      <c r="AH37" s="62">
        <f>AI37+AJ37</f>
        <v>3.2</v>
      </c>
      <c r="AI37" s="62">
        <v>3.2</v>
      </c>
      <c r="AJ37" s="62"/>
      <c r="AK37" s="62">
        <f aca="true" t="shared" si="32" ref="AK37:AK42">AL37+AM37</f>
        <v>3.2</v>
      </c>
      <c r="AL37" s="62">
        <v>3.2</v>
      </c>
      <c r="AM37" s="62"/>
      <c r="AN37" s="62">
        <f aca="true" t="shared" si="33" ref="AN37:AN42">AO37+AP37</f>
        <v>3.2</v>
      </c>
      <c r="AO37" s="62">
        <v>3.2</v>
      </c>
      <c r="AP37" s="62"/>
      <c r="AQ37" s="135">
        <f>AN37/F37</f>
        <v>0.4</v>
      </c>
    </row>
    <row r="38" spans="1:43" ht="15">
      <c r="A38" s="176">
        <v>2</v>
      </c>
      <c r="B38" s="113" t="s">
        <v>133</v>
      </c>
      <c r="C38" s="107" t="s">
        <v>49</v>
      </c>
      <c r="D38" s="174">
        <v>18</v>
      </c>
      <c r="E38" s="174"/>
      <c r="F38" s="114">
        <v>16</v>
      </c>
      <c r="G38" s="62">
        <f>H38+I38</f>
        <v>6</v>
      </c>
      <c r="H38" s="62">
        <v>3.4</v>
      </c>
      <c r="I38" s="62">
        <v>2.6</v>
      </c>
      <c r="J38" s="62">
        <f>K38+L38</f>
        <v>6</v>
      </c>
      <c r="K38" s="62">
        <v>3.4</v>
      </c>
      <c r="L38" s="62">
        <v>2.6</v>
      </c>
      <c r="M38" s="62">
        <f>N38+O38</f>
        <v>37.6</v>
      </c>
      <c r="N38" s="62">
        <v>37.6</v>
      </c>
      <c r="O38" s="62"/>
      <c r="P38" s="62">
        <f>Q38+R38</f>
        <v>37.6</v>
      </c>
      <c r="Q38" s="62">
        <v>37.6</v>
      </c>
      <c r="R38" s="62"/>
      <c r="S38" s="62">
        <f>T38+U38</f>
        <v>37.6</v>
      </c>
      <c r="T38" s="62">
        <v>37.6</v>
      </c>
      <c r="U38" s="62"/>
      <c r="V38" s="62">
        <f>W38+X38</f>
        <v>37.6</v>
      </c>
      <c r="W38" s="163">
        <v>37.6</v>
      </c>
      <c r="X38" s="62"/>
      <c r="Y38" s="62">
        <f>Z38+AA38</f>
        <v>37.6</v>
      </c>
      <c r="Z38" s="163">
        <f>'[13]Лист1'!$Z$35</f>
        <v>37.6</v>
      </c>
      <c r="AA38" s="62"/>
      <c r="AB38" s="62">
        <f>AC38+AD38</f>
        <v>12.2</v>
      </c>
      <c r="AC38" s="163">
        <f>'[13]Лист1'!$AC$35</f>
        <v>12.2</v>
      </c>
      <c r="AD38" s="62"/>
      <c r="AE38" s="62">
        <f>AF38+AG38</f>
        <v>12.2</v>
      </c>
      <c r="AF38" s="62">
        <v>12.2</v>
      </c>
      <c r="AG38" s="62"/>
      <c r="AH38" s="62">
        <f>AI38+AJ38</f>
        <v>12.2</v>
      </c>
      <c r="AI38" s="62">
        <v>12.2</v>
      </c>
      <c r="AJ38" s="62"/>
      <c r="AK38" s="62">
        <f t="shared" si="32"/>
        <v>12.2</v>
      </c>
      <c r="AL38" s="62">
        <v>12.2</v>
      </c>
      <c r="AM38" s="62"/>
      <c r="AN38" s="62">
        <f t="shared" si="33"/>
        <v>12.2</v>
      </c>
      <c r="AO38" s="62">
        <v>12.2</v>
      </c>
      <c r="AP38" s="62"/>
      <c r="AQ38" s="135">
        <f>AN38/F38</f>
        <v>0.7625</v>
      </c>
    </row>
    <row r="39" spans="1:43" ht="15">
      <c r="A39" s="322">
        <v>3</v>
      </c>
      <c r="B39" s="113" t="s">
        <v>133</v>
      </c>
      <c r="C39" s="107" t="s">
        <v>134</v>
      </c>
      <c r="D39" s="321">
        <v>2</v>
      </c>
      <c r="E39" s="321"/>
      <c r="F39" s="114">
        <v>27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163"/>
      <c r="X39" s="62"/>
      <c r="Y39" s="62"/>
      <c r="Z39" s="163"/>
      <c r="AA39" s="62"/>
      <c r="AB39" s="62"/>
      <c r="AC39" s="163"/>
      <c r="AD39" s="62"/>
      <c r="AE39" s="62"/>
      <c r="AF39" s="62"/>
      <c r="AG39" s="62"/>
      <c r="AH39" s="62"/>
      <c r="AI39" s="62"/>
      <c r="AJ39" s="62"/>
      <c r="AK39" s="62">
        <f t="shared" si="32"/>
        <v>354.4</v>
      </c>
      <c r="AL39" s="62">
        <v>354.4</v>
      </c>
      <c r="AM39" s="62"/>
      <c r="AN39" s="62">
        <f t="shared" si="33"/>
        <v>354.4</v>
      </c>
      <c r="AO39" s="62">
        <v>354.4</v>
      </c>
      <c r="AP39" s="62"/>
      <c r="AQ39" s="135">
        <f>AN39/F39</f>
        <v>13.125925925925925</v>
      </c>
    </row>
    <row r="40" spans="1:43" ht="15">
      <c r="A40" s="322">
        <v>4</v>
      </c>
      <c r="B40" s="113" t="s">
        <v>133</v>
      </c>
      <c r="C40" s="113" t="s">
        <v>137</v>
      </c>
      <c r="D40" s="323">
        <v>5</v>
      </c>
      <c r="E40" s="322" t="s">
        <v>17</v>
      </c>
      <c r="F40" s="322">
        <v>12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163"/>
      <c r="X40" s="62"/>
      <c r="Y40" s="62"/>
      <c r="Z40" s="163"/>
      <c r="AA40" s="62"/>
      <c r="AB40" s="62"/>
      <c r="AC40" s="163"/>
      <c r="AD40" s="62"/>
      <c r="AE40" s="62"/>
      <c r="AF40" s="62"/>
      <c r="AG40" s="62"/>
      <c r="AH40" s="62"/>
      <c r="AI40" s="62"/>
      <c r="AJ40" s="62"/>
      <c r="AK40" s="62">
        <f t="shared" si="32"/>
        <v>114.9</v>
      </c>
      <c r="AL40" s="62">
        <v>114.9</v>
      </c>
      <c r="AM40" s="62"/>
      <c r="AN40" s="62">
        <f t="shared" si="33"/>
        <v>114.9</v>
      </c>
      <c r="AO40" s="62">
        <v>114.9</v>
      </c>
      <c r="AP40" s="62"/>
      <c r="AQ40" s="135">
        <f>AN40/F40</f>
        <v>9.575000000000001</v>
      </c>
    </row>
    <row r="41" spans="1:43" ht="15">
      <c r="A41" s="322">
        <v>5</v>
      </c>
      <c r="B41" s="113" t="s">
        <v>133</v>
      </c>
      <c r="C41" s="107" t="s">
        <v>35</v>
      </c>
      <c r="D41" s="321">
        <v>24</v>
      </c>
      <c r="E41" s="321" t="s">
        <v>18</v>
      </c>
      <c r="F41" s="114">
        <v>20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163"/>
      <c r="X41" s="62"/>
      <c r="Y41" s="62"/>
      <c r="Z41" s="163"/>
      <c r="AA41" s="62"/>
      <c r="AB41" s="62"/>
      <c r="AC41" s="163"/>
      <c r="AD41" s="62"/>
      <c r="AE41" s="62"/>
      <c r="AF41" s="62"/>
      <c r="AG41" s="62"/>
      <c r="AH41" s="62"/>
      <c r="AI41" s="62"/>
      <c r="AJ41" s="62"/>
      <c r="AK41" s="62">
        <f t="shared" si="32"/>
        <v>165.2</v>
      </c>
      <c r="AL41" s="62">
        <v>165.2</v>
      </c>
      <c r="AM41" s="62"/>
      <c r="AN41" s="62">
        <f t="shared" si="33"/>
        <v>165.2</v>
      </c>
      <c r="AO41" s="62">
        <v>165.2</v>
      </c>
      <c r="AP41" s="62"/>
      <c r="AQ41" s="135">
        <f>AN41/F41</f>
        <v>8.26</v>
      </c>
    </row>
    <row r="42" spans="1:43" ht="15">
      <c r="A42" s="322">
        <v>6</v>
      </c>
      <c r="B42" s="113" t="s">
        <v>133</v>
      </c>
      <c r="C42" s="107" t="s">
        <v>48</v>
      </c>
      <c r="D42" s="174">
        <v>13</v>
      </c>
      <c r="E42" s="174"/>
      <c r="F42" s="114">
        <v>70</v>
      </c>
      <c r="G42" s="62">
        <f>H42+I42</f>
        <v>6</v>
      </c>
      <c r="H42" s="62">
        <v>3.4</v>
      </c>
      <c r="I42" s="62">
        <v>2.6</v>
      </c>
      <c r="J42" s="62">
        <f>K42+L42</f>
        <v>6</v>
      </c>
      <c r="K42" s="62">
        <v>3.4</v>
      </c>
      <c r="L42" s="62">
        <v>2.6</v>
      </c>
      <c r="M42" s="62">
        <f>N42+O42</f>
        <v>396.8</v>
      </c>
      <c r="N42" s="62">
        <v>396.8</v>
      </c>
      <c r="O42" s="62"/>
      <c r="P42" s="62">
        <f>Q42+R42</f>
        <v>396.8</v>
      </c>
      <c r="Q42" s="62">
        <v>396.8</v>
      </c>
      <c r="R42" s="62"/>
      <c r="S42" s="62">
        <f>T42+U42</f>
        <v>396.8</v>
      </c>
      <c r="T42" s="62">
        <v>396.8</v>
      </c>
      <c r="U42" s="62"/>
      <c r="V42" s="62">
        <f>W42+X42</f>
        <v>396.8</v>
      </c>
      <c r="W42" s="163">
        <v>396.8</v>
      </c>
      <c r="X42" s="62"/>
      <c r="Y42" s="62">
        <f>Z42+AA42</f>
        <v>396.8</v>
      </c>
      <c r="Z42" s="163">
        <f>'[13]Лист1'!$Z$36</f>
        <v>396.8</v>
      </c>
      <c r="AA42" s="62"/>
      <c r="AB42" s="62">
        <f>AC42+AD42</f>
        <v>96.3</v>
      </c>
      <c r="AC42" s="163">
        <f>'[13]Лист1'!$AC$36</f>
        <v>96.3</v>
      </c>
      <c r="AD42" s="62"/>
      <c r="AE42" s="62">
        <f>AF42+AG42</f>
        <v>96.3</v>
      </c>
      <c r="AF42" s="62">
        <v>96.3</v>
      </c>
      <c r="AG42" s="62"/>
      <c r="AH42" s="62">
        <f>AI42+AJ42</f>
        <v>96.3</v>
      </c>
      <c r="AI42" s="62">
        <v>96.3</v>
      </c>
      <c r="AJ42" s="62"/>
      <c r="AK42" s="62">
        <f t="shared" si="32"/>
        <v>96.3</v>
      </c>
      <c r="AL42" s="62">
        <v>96.3</v>
      </c>
      <c r="AM42" s="62"/>
      <c r="AN42" s="62">
        <f t="shared" si="33"/>
        <v>96.3</v>
      </c>
      <c r="AO42" s="62">
        <v>96.3</v>
      </c>
      <c r="AP42" s="62"/>
      <c r="AQ42" s="135">
        <f>AN42/F42</f>
        <v>1.3757142857142857</v>
      </c>
    </row>
    <row r="43" spans="1:43" ht="15">
      <c r="A43" s="163"/>
      <c r="B43" s="115" t="s">
        <v>8</v>
      </c>
      <c r="C43" s="79"/>
      <c r="D43" s="75"/>
      <c r="E43" s="75"/>
      <c r="F43" s="149">
        <f>SUM(F37:F42)</f>
        <v>153</v>
      </c>
      <c r="G43" s="83">
        <f>SUM(G13:G38)</f>
        <v>3539.9</v>
      </c>
      <c r="H43" s="83">
        <f>SUM(H13:H38)</f>
        <v>3467.9</v>
      </c>
      <c r="I43" s="83">
        <f>SUM(I13:I38)</f>
        <v>72</v>
      </c>
      <c r="J43" s="83">
        <f>SUM(J13:J42)</f>
        <v>5083.299999999999</v>
      </c>
      <c r="K43" s="83">
        <f>SUM(K13:K42)</f>
        <v>5008.699999999998</v>
      </c>
      <c r="L43" s="83">
        <f>SUM(L13:L38)</f>
        <v>72</v>
      </c>
      <c r="M43" s="83">
        <f aca="true" t="shared" si="34" ref="M43:R43">SUM(M37:M42)</f>
        <v>454.1</v>
      </c>
      <c r="N43" s="83">
        <f t="shared" si="34"/>
        <v>454.1</v>
      </c>
      <c r="O43" s="83">
        <f t="shared" si="34"/>
        <v>0</v>
      </c>
      <c r="P43" s="83">
        <f t="shared" si="34"/>
        <v>454.1</v>
      </c>
      <c r="Q43" s="83">
        <f t="shared" si="34"/>
        <v>454.1</v>
      </c>
      <c r="R43" s="83">
        <f t="shared" si="34"/>
        <v>0</v>
      </c>
      <c r="S43" s="83">
        <f aca="true" t="shared" si="35" ref="S43:X43">SUM(S37:S42)</f>
        <v>454.1</v>
      </c>
      <c r="T43" s="83">
        <f t="shared" si="35"/>
        <v>454.1</v>
      </c>
      <c r="U43" s="83">
        <f t="shared" si="35"/>
        <v>0</v>
      </c>
      <c r="V43" s="83">
        <f t="shared" si="35"/>
        <v>454.1</v>
      </c>
      <c r="W43" s="83">
        <f t="shared" si="35"/>
        <v>454.1</v>
      </c>
      <c r="X43" s="83">
        <f t="shared" si="35"/>
        <v>0</v>
      </c>
      <c r="Y43" s="83">
        <f aca="true" t="shared" si="36" ref="Y43:AG43">SUM(Y37:Y42)</f>
        <v>454.1</v>
      </c>
      <c r="Z43" s="83">
        <f t="shared" si="36"/>
        <v>454.1</v>
      </c>
      <c r="AA43" s="83">
        <f t="shared" si="36"/>
        <v>0</v>
      </c>
      <c r="AB43" s="83">
        <f t="shared" si="36"/>
        <v>111.69999999999999</v>
      </c>
      <c r="AC43" s="83">
        <f t="shared" si="36"/>
        <v>111.69999999999999</v>
      </c>
      <c r="AD43" s="83">
        <f t="shared" si="36"/>
        <v>0</v>
      </c>
      <c r="AE43" s="83">
        <f>SUM(AE37:AE42)</f>
        <v>111.69999999999999</v>
      </c>
      <c r="AF43" s="83">
        <f t="shared" si="36"/>
        <v>111.69999999999999</v>
      </c>
      <c r="AG43" s="83">
        <f t="shared" si="36"/>
        <v>0</v>
      </c>
      <c r="AH43" s="83">
        <f aca="true" t="shared" si="37" ref="AH43:AM43">SUM(AH37:AH42)</f>
        <v>111.69999999999999</v>
      </c>
      <c r="AI43" s="83">
        <f t="shared" si="37"/>
        <v>111.69999999999999</v>
      </c>
      <c r="AJ43" s="83">
        <f t="shared" si="37"/>
        <v>0</v>
      </c>
      <c r="AK43" s="83">
        <f t="shared" si="37"/>
        <v>746.1999999999998</v>
      </c>
      <c r="AL43" s="83">
        <f t="shared" si="37"/>
        <v>746.1999999999998</v>
      </c>
      <c r="AM43" s="83">
        <f t="shared" si="37"/>
        <v>0</v>
      </c>
      <c r="AN43" s="83">
        <f>SUM(AN37:AN42)</f>
        <v>746.1999999999998</v>
      </c>
      <c r="AO43" s="83">
        <f>SUM(AO37:AO42)</f>
        <v>746.1999999999998</v>
      </c>
      <c r="AP43" s="83">
        <f>SUM(AP37:AP42)</f>
        <v>0</v>
      </c>
      <c r="AQ43" s="163"/>
    </row>
  </sheetData>
  <sheetProtection/>
  <mergeCells count="82">
    <mergeCell ref="AO21:AP21"/>
    <mergeCell ref="AO28:AP28"/>
    <mergeCell ref="AO31:AP31"/>
    <mergeCell ref="AN5:AP5"/>
    <mergeCell ref="AN6:AN7"/>
    <mergeCell ref="AO6:AP6"/>
    <mergeCell ref="AO16:AP16"/>
    <mergeCell ref="AO17:AP17"/>
    <mergeCell ref="AO18:AP18"/>
    <mergeCell ref="Y5:AA5"/>
    <mergeCell ref="Y6:Y7"/>
    <mergeCell ref="Z6:AA6"/>
    <mergeCell ref="Z16:AA16"/>
    <mergeCell ref="Z17:AA17"/>
    <mergeCell ref="Z28:AA28"/>
    <mergeCell ref="AB5:AD5"/>
    <mergeCell ref="AB6:AB7"/>
    <mergeCell ref="AC6:AD6"/>
    <mergeCell ref="AC16:AD16"/>
    <mergeCell ref="AC17:AD17"/>
    <mergeCell ref="AC28:AD28"/>
    <mergeCell ref="C6:C7"/>
    <mergeCell ref="D6:D7"/>
    <mergeCell ref="Q16:R16"/>
    <mergeCell ref="Q17:R17"/>
    <mergeCell ref="Q28:R28"/>
    <mergeCell ref="B2:AQ2"/>
    <mergeCell ref="B5:B7"/>
    <mergeCell ref="C5:E5"/>
    <mergeCell ref="F5:F7"/>
    <mergeCell ref="G5:I5"/>
    <mergeCell ref="E6:E7"/>
    <mergeCell ref="P6:P7"/>
    <mergeCell ref="Q6:R6"/>
    <mergeCell ref="J5:L5"/>
    <mergeCell ref="N16:O16"/>
    <mergeCell ref="N17:O17"/>
    <mergeCell ref="M5:O5"/>
    <mergeCell ref="P5:R5"/>
    <mergeCell ref="AQ5:AQ7"/>
    <mergeCell ref="A5:A7"/>
    <mergeCell ref="A36:AQ36"/>
    <mergeCell ref="N28:O28"/>
    <mergeCell ref="G6:G7"/>
    <mergeCell ref="H6:I6"/>
    <mergeCell ref="M6:M7"/>
    <mergeCell ref="N6:O6"/>
    <mergeCell ref="J6:J7"/>
    <mergeCell ref="K6:L6"/>
    <mergeCell ref="S5:U5"/>
    <mergeCell ref="S6:S7"/>
    <mergeCell ref="T6:U6"/>
    <mergeCell ref="T16:U16"/>
    <mergeCell ref="T17:U17"/>
    <mergeCell ref="T28:U28"/>
    <mergeCell ref="V5:X5"/>
    <mergeCell ref="V6:V7"/>
    <mergeCell ref="W6:X6"/>
    <mergeCell ref="W16:X16"/>
    <mergeCell ref="W17:X17"/>
    <mergeCell ref="W28:X28"/>
    <mergeCell ref="AE5:AG5"/>
    <mergeCell ref="AE6:AE7"/>
    <mergeCell ref="AF6:AG6"/>
    <mergeCell ref="AF16:AG16"/>
    <mergeCell ref="AF17:AG17"/>
    <mergeCell ref="AF28:AG28"/>
    <mergeCell ref="AH5:AJ5"/>
    <mergeCell ref="AH6:AH7"/>
    <mergeCell ref="AI6:AJ6"/>
    <mergeCell ref="AI16:AJ16"/>
    <mergeCell ref="AI17:AJ17"/>
    <mergeCell ref="AI28:AJ28"/>
    <mergeCell ref="AL31:AM31"/>
    <mergeCell ref="AL21:AM21"/>
    <mergeCell ref="AK5:AM5"/>
    <mergeCell ref="AK6:AK7"/>
    <mergeCell ref="AL6:AM6"/>
    <mergeCell ref="AL16:AM16"/>
    <mergeCell ref="AL17:AM17"/>
    <mergeCell ref="AL28:AM28"/>
    <mergeCell ref="AL18:AM18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234"/>
  <sheetViews>
    <sheetView view="pageBreakPreview" zoomScaleSheetLayoutView="100" zoomScalePageLayoutView="0" workbookViewId="0" topLeftCell="A1">
      <pane xSplit="6" ySplit="6" topLeftCell="AN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N4" sqref="AN4:AP4"/>
    </sheetView>
  </sheetViews>
  <sheetFormatPr defaultColWidth="9.140625" defaultRowHeight="15" outlineLevelRow="1" outlineLevelCol="1"/>
  <cols>
    <col min="1" max="1" width="5.140625" style="229" customWidth="1"/>
    <col min="2" max="2" width="26.140625" style="229" customWidth="1"/>
    <col min="3" max="3" width="16.8515625" style="247" customWidth="1"/>
    <col min="4" max="4" width="6.8515625" style="105" customWidth="1"/>
    <col min="5" max="5" width="8.140625" style="105" customWidth="1"/>
    <col min="6" max="6" width="11.8515625" style="105" customWidth="1"/>
    <col min="7" max="9" width="12.140625" style="248" hidden="1" customWidth="1" outlineLevel="1"/>
    <col min="10" max="10" width="12.140625" style="248" hidden="1" customWidth="1" outlineLevel="1" collapsed="1"/>
    <col min="11" max="12" width="12.140625" style="248" hidden="1" customWidth="1" outlineLevel="1"/>
    <col min="13" max="13" width="12.140625" style="248" hidden="1" customWidth="1" outlineLevel="1" collapsed="1"/>
    <col min="14" max="15" width="12.140625" style="248" hidden="1" customWidth="1" outlineLevel="1"/>
    <col min="16" max="16" width="12.140625" style="248" hidden="1" customWidth="1" outlineLevel="1" collapsed="1"/>
    <col min="17" max="18" width="12.140625" style="248" hidden="1" customWidth="1" outlineLevel="1"/>
    <col min="19" max="19" width="12.140625" style="248" hidden="1" customWidth="1" outlineLevel="1" collapsed="1"/>
    <col min="20" max="21" width="12.140625" style="248" hidden="1" customWidth="1" outlineLevel="1"/>
    <col min="22" max="22" width="12.140625" style="248" hidden="1" customWidth="1" outlineLevel="1" collapsed="1"/>
    <col min="23" max="27" width="12.140625" style="248" hidden="1" customWidth="1" outlineLevel="1"/>
    <col min="28" max="28" width="12.140625" style="248" hidden="1" customWidth="1" outlineLevel="1" collapsed="1"/>
    <col min="29" max="30" width="12.140625" style="248" hidden="1" customWidth="1" outlineLevel="1"/>
    <col min="31" max="31" width="12.140625" style="248" hidden="1" customWidth="1" outlineLevel="1" collapsed="1"/>
    <col min="32" max="36" width="12.140625" style="248" hidden="1" customWidth="1" outlineLevel="1"/>
    <col min="37" max="37" width="12.140625" style="229" hidden="1" customWidth="1" outlineLevel="1" collapsed="1"/>
    <col min="38" max="39" width="12.140625" style="229" hidden="1" customWidth="1" outlineLevel="1"/>
    <col min="40" max="40" width="12.140625" style="229" customWidth="1" collapsed="1"/>
    <col min="41" max="42" width="12.140625" style="229" customWidth="1"/>
    <col min="43" max="43" width="15.28125" style="229" customWidth="1"/>
    <col min="44" max="44" width="11.140625" style="229" customWidth="1"/>
    <col min="45" max="16384" width="9.140625" style="229" customWidth="1"/>
  </cols>
  <sheetData>
    <row r="1" spans="1:36" ht="15">
      <c r="A1" s="353" t="s">
        <v>10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</row>
    <row r="2" spans="3:36" ht="34.5" customHeight="1">
      <c r="C2" s="354"/>
      <c r="D2" s="354"/>
      <c r="E2" s="354"/>
      <c r="F2" s="354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</row>
    <row r="3" ht="15">
      <c r="AQ3" s="249" t="s">
        <v>9</v>
      </c>
    </row>
    <row r="4" spans="1:43" s="232" customFormat="1" ht="43.5" customHeight="1">
      <c r="A4" s="364" t="s">
        <v>0</v>
      </c>
      <c r="B4" s="364" t="s">
        <v>12</v>
      </c>
      <c r="C4" s="366" t="s">
        <v>1</v>
      </c>
      <c r="D4" s="367"/>
      <c r="E4" s="368"/>
      <c r="F4" s="364" t="s">
        <v>61</v>
      </c>
      <c r="G4" s="361" t="s">
        <v>120</v>
      </c>
      <c r="H4" s="362"/>
      <c r="I4" s="363"/>
      <c r="J4" s="361" t="s">
        <v>121</v>
      </c>
      <c r="K4" s="362"/>
      <c r="L4" s="363"/>
      <c r="M4" s="361" t="s">
        <v>122</v>
      </c>
      <c r="N4" s="362"/>
      <c r="O4" s="363"/>
      <c r="P4" s="361" t="s">
        <v>123</v>
      </c>
      <c r="Q4" s="362"/>
      <c r="R4" s="363"/>
      <c r="S4" s="361" t="s">
        <v>124</v>
      </c>
      <c r="T4" s="362"/>
      <c r="U4" s="363"/>
      <c r="V4" s="361" t="s">
        <v>125</v>
      </c>
      <c r="W4" s="362"/>
      <c r="X4" s="363"/>
      <c r="Y4" s="361" t="s">
        <v>126</v>
      </c>
      <c r="Z4" s="362"/>
      <c r="AA4" s="363"/>
      <c r="AB4" s="361" t="s">
        <v>127</v>
      </c>
      <c r="AC4" s="362"/>
      <c r="AD4" s="363"/>
      <c r="AE4" s="361" t="s">
        <v>128</v>
      </c>
      <c r="AF4" s="362"/>
      <c r="AG4" s="363"/>
      <c r="AH4" s="361" t="s">
        <v>129</v>
      </c>
      <c r="AI4" s="362"/>
      <c r="AJ4" s="363"/>
      <c r="AK4" s="361" t="s">
        <v>130</v>
      </c>
      <c r="AL4" s="362"/>
      <c r="AM4" s="363"/>
      <c r="AN4" s="361" t="s">
        <v>131</v>
      </c>
      <c r="AO4" s="362"/>
      <c r="AP4" s="363"/>
      <c r="AQ4" s="356" t="s">
        <v>84</v>
      </c>
    </row>
    <row r="5" spans="1:43" s="232" customFormat="1" ht="13.5" customHeight="1">
      <c r="A5" s="369"/>
      <c r="B5" s="369"/>
      <c r="C5" s="364" t="s">
        <v>2</v>
      </c>
      <c r="D5" s="364" t="s">
        <v>3</v>
      </c>
      <c r="E5" s="364" t="s">
        <v>4</v>
      </c>
      <c r="F5" s="369"/>
      <c r="G5" s="359" t="s">
        <v>5</v>
      </c>
      <c r="H5" s="349" t="s">
        <v>11</v>
      </c>
      <c r="I5" s="350"/>
      <c r="J5" s="359" t="s">
        <v>5</v>
      </c>
      <c r="K5" s="349" t="s">
        <v>11</v>
      </c>
      <c r="L5" s="350"/>
      <c r="M5" s="359" t="s">
        <v>5</v>
      </c>
      <c r="N5" s="349" t="s">
        <v>11</v>
      </c>
      <c r="O5" s="350"/>
      <c r="P5" s="359" t="s">
        <v>5</v>
      </c>
      <c r="Q5" s="349" t="s">
        <v>11</v>
      </c>
      <c r="R5" s="350"/>
      <c r="S5" s="359" t="s">
        <v>5</v>
      </c>
      <c r="T5" s="349" t="s">
        <v>11</v>
      </c>
      <c r="U5" s="350"/>
      <c r="V5" s="359" t="s">
        <v>5</v>
      </c>
      <c r="W5" s="349" t="s">
        <v>11</v>
      </c>
      <c r="X5" s="350"/>
      <c r="Y5" s="359" t="s">
        <v>5</v>
      </c>
      <c r="Z5" s="349" t="s">
        <v>11</v>
      </c>
      <c r="AA5" s="350"/>
      <c r="AB5" s="359" t="s">
        <v>5</v>
      </c>
      <c r="AC5" s="349" t="s">
        <v>11</v>
      </c>
      <c r="AD5" s="350"/>
      <c r="AE5" s="359" t="s">
        <v>5</v>
      </c>
      <c r="AF5" s="349" t="s">
        <v>11</v>
      </c>
      <c r="AG5" s="350"/>
      <c r="AH5" s="359" t="s">
        <v>5</v>
      </c>
      <c r="AI5" s="349" t="s">
        <v>11</v>
      </c>
      <c r="AJ5" s="350"/>
      <c r="AK5" s="359" t="s">
        <v>5</v>
      </c>
      <c r="AL5" s="349" t="s">
        <v>11</v>
      </c>
      <c r="AM5" s="350"/>
      <c r="AN5" s="359" t="s">
        <v>5</v>
      </c>
      <c r="AO5" s="349" t="s">
        <v>11</v>
      </c>
      <c r="AP5" s="350"/>
      <c r="AQ5" s="357"/>
    </row>
    <row r="6" spans="1:43" s="232" customFormat="1" ht="60" customHeight="1">
      <c r="A6" s="365"/>
      <c r="B6" s="365"/>
      <c r="C6" s="365"/>
      <c r="D6" s="365"/>
      <c r="E6" s="365"/>
      <c r="F6" s="365"/>
      <c r="G6" s="360"/>
      <c r="H6" s="49" t="s">
        <v>6</v>
      </c>
      <c r="I6" s="53" t="s">
        <v>7</v>
      </c>
      <c r="J6" s="360"/>
      <c r="K6" s="49" t="s">
        <v>6</v>
      </c>
      <c r="L6" s="53" t="s">
        <v>7</v>
      </c>
      <c r="M6" s="360"/>
      <c r="N6" s="49" t="s">
        <v>6</v>
      </c>
      <c r="O6" s="53" t="s">
        <v>7</v>
      </c>
      <c r="P6" s="360"/>
      <c r="Q6" s="49" t="s">
        <v>6</v>
      </c>
      <c r="R6" s="53" t="s">
        <v>7</v>
      </c>
      <c r="S6" s="360"/>
      <c r="T6" s="49" t="s">
        <v>6</v>
      </c>
      <c r="U6" s="53" t="s">
        <v>7</v>
      </c>
      <c r="V6" s="360"/>
      <c r="W6" s="49" t="s">
        <v>6</v>
      </c>
      <c r="X6" s="53" t="s">
        <v>7</v>
      </c>
      <c r="Y6" s="360"/>
      <c r="Z6" s="49" t="s">
        <v>6</v>
      </c>
      <c r="AA6" s="49" t="s">
        <v>7</v>
      </c>
      <c r="AB6" s="360"/>
      <c r="AC6" s="49" t="s">
        <v>6</v>
      </c>
      <c r="AD6" s="49" t="s">
        <v>7</v>
      </c>
      <c r="AE6" s="360"/>
      <c r="AF6" s="49" t="s">
        <v>6</v>
      </c>
      <c r="AG6" s="49" t="s">
        <v>7</v>
      </c>
      <c r="AH6" s="360"/>
      <c r="AI6" s="49" t="s">
        <v>6</v>
      </c>
      <c r="AJ6" s="49" t="s">
        <v>7</v>
      </c>
      <c r="AK6" s="360"/>
      <c r="AL6" s="49" t="s">
        <v>6</v>
      </c>
      <c r="AM6" s="49" t="s">
        <v>7</v>
      </c>
      <c r="AN6" s="360"/>
      <c r="AO6" s="49" t="s">
        <v>6</v>
      </c>
      <c r="AP6" s="49" t="s">
        <v>7</v>
      </c>
      <c r="AQ6" s="358"/>
    </row>
    <row r="7" spans="1:43" s="232" customFormat="1" ht="15">
      <c r="A7" s="168">
        <v>1</v>
      </c>
      <c r="B7" s="13" t="s">
        <v>59</v>
      </c>
      <c r="C7" s="13" t="s">
        <v>21</v>
      </c>
      <c r="D7" s="41">
        <v>3</v>
      </c>
      <c r="E7" s="41"/>
      <c r="F7" s="43">
        <f>'[1]МКД'!$H$26</f>
        <v>5</v>
      </c>
      <c r="G7" s="51">
        <f>SUM(H7:I7)</f>
        <v>122.25999999999999</v>
      </c>
      <c r="H7" s="49">
        <v>107.02</v>
      </c>
      <c r="I7" s="53">
        <v>15.24</v>
      </c>
      <c r="J7" s="51">
        <f aca="true" t="shared" si="0" ref="J7:J18">SUM(K7:L7)</f>
        <v>119.71000000000001</v>
      </c>
      <c r="K7" s="49">
        <v>110.31</v>
      </c>
      <c r="L7" s="53">
        <v>9.4</v>
      </c>
      <c r="M7" s="51">
        <f aca="true" t="shared" si="1" ref="M7:M18">SUM(N7:O7)</f>
        <v>122.92</v>
      </c>
      <c r="N7" s="49">
        <v>113.52</v>
      </c>
      <c r="O7" s="53">
        <v>9.4</v>
      </c>
      <c r="P7" s="51">
        <f aca="true" t="shared" si="2" ref="P7:P71">SUM(Q7:R7)</f>
        <v>117.88999999999999</v>
      </c>
      <c r="Q7" s="49">
        <v>113.71</v>
      </c>
      <c r="R7" s="53">
        <v>4.18</v>
      </c>
      <c r="S7" s="51">
        <f>SUM(T7:U7)</f>
        <v>118.38</v>
      </c>
      <c r="T7" s="49">
        <v>115.58</v>
      </c>
      <c r="U7" s="53">
        <v>2.8</v>
      </c>
      <c r="V7" s="51">
        <f>SUM(W7:X7)</f>
        <v>127.16481</v>
      </c>
      <c r="W7" s="205">
        <v>123.21401</v>
      </c>
      <c r="X7" s="205">
        <v>3.9508</v>
      </c>
      <c r="Y7" s="51"/>
      <c r="Z7" s="49"/>
      <c r="AA7" s="49"/>
      <c r="AB7" s="51">
        <f>SUM(AC7:AD7)</f>
        <v>143.17976000000002</v>
      </c>
      <c r="AC7" s="49">
        <f>'[5]TDSheet'!C32</f>
        <v>128.751</v>
      </c>
      <c r="AD7" s="49">
        <f>'[5]TDSheet'!D32</f>
        <v>14.42876</v>
      </c>
      <c r="AE7" s="51">
        <f>SUM(AF7:AG7)</f>
        <v>144.98000000000002</v>
      </c>
      <c r="AF7" s="49">
        <v>130.55</v>
      </c>
      <c r="AG7" s="49">
        <v>14.43</v>
      </c>
      <c r="AH7" s="51">
        <f>SUM(AI7:AJ7)</f>
        <v>148.72</v>
      </c>
      <c r="AI7" s="49">
        <v>134.29</v>
      </c>
      <c r="AJ7" s="49">
        <v>14.43</v>
      </c>
      <c r="AK7" s="51">
        <f aca="true" t="shared" si="3" ref="AK7:AK71">SUM(AL7:AM7)</f>
        <v>152.46</v>
      </c>
      <c r="AL7" s="49">
        <v>138.03</v>
      </c>
      <c r="AM7" s="49">
        <v>14.43</v>
      </c>
      <c r="AN7" s="51">
        <f aca="true" t="shared" si="4" ref="AN7:AN71">SUM(AO7:AP7)</f>
        <v>155.72</v>
      </c>
      <c r="AO7" s="49">
        <v>141.29</v>
      </c>
      <c r="AP7" s="49">
        <v>14.43</v>
      </c>
      <c r="AQ7" s="54">
        <f>AN7/F7</f>
        <v>31.144</v>
      </c>
    </row>
    <row r="8" spans="1:43" s="232" customFormat="1" ht="15">
      <c r="A8" s="168">
        <v>2</v>
      </c>
      <c r="B8" s="13" t="s">
        <v>59</v>
      </c>
      <c r="C8" s="13" t="s">
        <v>21</v>
      </c>
      <c r="D8" s="41">
        <v>5</v>
      </c>
      <c r="E8" s="41"/>
      <c r="F8" s="43">
        <f>'[1]МКД'!$H$27</f>
        <v>8</v>
      </c>
      <c r="G8" s="51">
        <f aca="true" t="shared" si="5" ref="G8:G70">SUM(H8:I8)</f>
        <v>34.42</v>
      </c>
      <c r="H8" s="49">
        <v>17.44</v>
      </c>
      <c r="I8" s="53">
        <v>16.98</v>
      </c>
      <c r="J8" s="51">
        <f t="shared" si="0"/>
        <v>30.77</v>
      </c>
      <c r="K8" s="49">
        <v>18.52</v>
      </c>
      <c r="L8" s="53">
        <v>12.25</v>
      </c>
      <c r="M8" s="51">
        <f t="shared" si="1"/>
        <v>18.05</v>
      </c>
      <c r="N8" s="49">
        <v>15.86</v>
      </c>
      <c r="O8" s="53">
        <v>2.19</v>
      </c>
      <c r="P8" s="51">
        <f t="shared" si="2"/>
        <v>18.639999999999997</v>
      </c>
      <c r="Q8" s="49">
        <v>16.33</v>
      </c>
      <c r="R8" s="53">
        <v>2.31</v>
      </c>
      <c r="S8" s="51">
        <f aca="true" t="shared" si="6" ref="S8:S71">SUM(T8:U8)</f>
        <v>11.63</v>
      </c>
      <c r="T8" s="49">
        <v>12.32</v>
      </c>
      <c r="U8" s="53">
        <v>-0.69</v>
      </c>
      <c r="V8" s="51">
        <f aca="true" t="shared" si="7" ref="V8:V72">SUM(W8:X8)</f>
        <v>15.014330000000001</v>
      </c>
      <c r="W8" s="205">
        <v>15.70592</v>
      </c>
      <c r="X8" s="205">
        <v>-0.69159</v>
      </c>
      <c r="Y8" s="51"/>
      <c r="Z8" s="49"/>
      <c r="AA8" s="49"/>
      <c r="AB8" s="51">
        <f aca="true" t="shared" si="8" ref="AB8:AB72">SUM(AC8:AD8)</f>
        <v>9.254</v>
      </c>
      <c r="AC8" s="49">
        <f>'[5]TDSheet'!C33</f>
        <v>9.254</v>
      </c>
      <c r="AD8" s="49">
        <f>'[5]TDSheet'!D33</f>
        <v>0</v>
      </c>
      <c r="AE8" s="51">
        <f aca="true" t="shared" si="9" ref="AE8:AE71">SUM(AF8:AG8)</f>
        <v>10.92</v>
      </c>
      <c r="AF8" s="49">
        <v>12.19</v>
      </c>
      <c r="AG8" s="49">
        <v>-1.27</v>
      </c>
      <c r="AH8" s="51">
        <f aca="true" t="shared" si="10" ref="AH8:AH72">SUM(AI8:AJ8)</f>
        <v>10.21</v>
      </c>
      <c r="AI8" s="49">
        <v>11.48</v>
      </c>
      <c r="AJ8" s="49">
        <v>-1.27</v>
      </c>
      <c r="AK8" s="51">
        <f t="shared" si="3"/>
        <v>11.65</v>
      </c>
      <c r="AL8" s="49">
        <v>12.34</v>
      </c>
      <c r="AM8" s="49">
        <v>-0.69</v>
      </c>
      <c r="AN8" s="51">
        <f t="shared" si="4"/>
        <v>13.57</v>
      </c>
      <c r="AO8" s="49">
        <v>14.26</v>
      </c>
      <c r="AP8" s="49">
        <v>-0.69</v>
      </c>
      <c r="AQ8" s="54">
        <f aca="true" t="shared" si="11" ref="AQ8:AQ72">AN8/F8</f>
        <v>1.69625</v>
      </c>
    </row>
    <row r="9" spans="1:43" s="232" customFormat="1" ht="15">
      <c r="A9" s="168">
        <v>3</v>
      </c>
      <c r="B9" s="13" t="s">
        <v>59</v>
      </c>
      <c r="C9" s="13" t="s">
        <v>21</v>
      </c>
      <c r="D9" s="41">
        <v>8</v>
      </c>
      <c r="E9" s="41"/>
      <c r="F9" s="43">
        <f>'[1]МКД'!$H$28</f>
        <v>12</v>
      </c>
      <c r="G9" s="51">
        <f t="shared" si="5"/>
        <v>484.03999999999996</v>
      </c>
      <c r="H9" s="49">
        <v>164.52</v>
      </c>
      <c r="I9" s="53">
        <v>319.52</v>
      </c>
      <c r="J9" s="51">
        <f t="shared" si="0"/>
        <v>499.59000000000003</v>
      </c>
      <c r="K9" s="49">
        <v>162.05</v>
      </c>
      <c r="L9" s="53">
        <v>337.54</v>
      </c>
      <c r="M9" s="51">
        <f t="shared" si="1"/>
        <v>511.06</v>
      </c>
      <c r="N9" s="49">
        <v>164.82</v>
      </c>
      <c r="O9" s="53">
        <v>346.24</v>
      </c>
      <c r="P9" s="51">
        <f t="shared" si="2"/>
        <v>542.76</v>
      </c>
      <c r="Q9" s="49">
        <v>171.98</v>
      </c>
      <c r="R9" s="53">
        <v>370.78</v>
      </c>
      <c r="S9" s="51">
        <f t="shared" si="6"/>
        <v>522.76</v>
      </c>
      <c r="T9" s="49">
        <v>161.99</v>
      </c>
      <c r="U9" s="53">
        <v>360.77</v>
      </c>
      <c r="V9" s="51">
        <f t="shared" si="7"/>
        <v>543.96677</v>
      </c>
      <c r="W9" s="205">
        <v>168.33426</v>
      </c>
      <c r="X9" s="205">
        <v>375.63251</v>
      </c>
      <c r="Y9" s="51"/>
      <c r="Z9" s="49"/>
      <c r="AA9" s="49"/>
      <c r="AB9" s="51">
        <f t="shared" si="8"/>
        <v>477.51800000000003</v>
      </c>
      <c r="AC9" s="49">
        <f>'[5]TDSheet'!C35</f>
        <v>183.04</v>
      </c>
      <c r="AD9" s="49">
        <f>'[5]TDSheet'!D35</f>
        <v>294.478</v>
      </c>
      <c r="AE9" s="51">
        <f t="shared" si="9"/>
        <v>439.27</v>
      </c>
      <c r="AF9" s="49">
        <v>165.89</v>
      </c>
      <c r="AG9" s="49">
        <v>273.38</v>
      </c>
      <c r="AH9" s="51">
        <f t="shared" si="10"/>
        <v>486.70000000000005</v>
      </c>
      <c r="AI9" s="49">
        <v>168.65</v>
      </c>
      <c r="AJ9" s="49">
        <v>318.05</v>
      </c>
      <c r="AK9" s="51">
        <f t="shared" si="3"/>
        <v>515.11</v>
      </c>
      <c r="AL9" s="49">
        <v>172.05</v>
      </c>
      <c r="AM9" s="49">
        <v>343.06</v>
      </c>
      <c r="AN9" s="51">
        <f t="shared" si="4"/>
        <v>533.12</v>
      </c>
      <c r="AO9" s="49">
        <v>170.18</v>
      </c>
      <c r="AP9" s="49">
        <v>362.94</v>
      </c>
      <c r="AQ9" s="54">
        <f t="shared" si="11"/>
        <v>44.42666666666667</v>
      </c>
    </row>
    <row r="10" spans="1:43" s="232" customFormat="1" ht="15">
      <c r="A10" s="168">
        <v>4</v>
      </c>
      <c r="B10" s="13" t="s">
        <v>59</v>
      </c>
      <c r="C10" s="13" t="s">
        <v>21</v>
      </c>
      <c r="D10" s="41">
        <v>10</v>
      </c>
      <c r="E10" s="41"/>
      <c r="F10" s="43">
        <f>'[1]МКД'!$H$29</f>
        <v>20</v>
      </c>
      <c r="G10" s="51">
        <f t="shared" si="5"/>
        <v>722.21</v>
      </c>
      <c r="H10" s="49">
        <v>253.88</v>
      </c>
      <c r="I10" s="53">
        <v>468.33</v>
      </c>
      <c r="J10" s="51">
        <f t="shared" si="0"/>
        <v>749.46</v>
      </c>
      <c r="K10" s="49">
        <v>260.18</v>
      </c>
      <c r="L10" s="53">
        <v>489.28</v>
      </c>
      <c r="M10" s="51">
        <f t="shared" si="1"/>
        <v>789.98</v>
      </c>
      <c r="N10" s="49">
        <v>272.4</v>
      </c>
      <c r="O10" s="53">
        <v>517.58</v>
      </c>
      <c r="P10" s="51">
        <f t="shared" si="2"/>
        <v>832.0600000000001</v>
      </c>
      <c r="Q10" s="49">
        <v>275.74</v>
      </c>
      <c r="R10" s="53">
        <v>556.32</v>
      </c>
      <c r="S10" s="51">
        <f t="shared" si="6"/>
        <v>805.21</v>
      </c>
      <c r="T10" s="49">
        <v>275.26</v>
      </c>
      <c r="U10" s="53">
        <v>529.95</v>
      </c>
      <c r="V10" s="51">
        <f t="shared" si="7"/>
        <v>835.38648</v>
      </c>
      <c r="W10" s="205">
        <v>284.50084000000004</v>
      </c>
      <c r="X10" s="205">
        <v>550.88564</v>
      </c>
      <c r="Y10" s="51"/>
      <c r="Z10" s="49"/>
      <c r="AA10" s="49"/>
      <c r="AB10" s="51">
        <f t="shared" si="8"/>
        <v>772.9</v>
      </c>
      <c r="AC10" s="49">
        <f>'[5]TDSheet'!C29</f>
        <v>289.799</v>
      </c>
      <c r="AD10" s="49">
        <f>'[5]TDSheet'!D29</f>
        <v>483.101</v>
      </c>
      <c r="AE10" s="51">
        <f t="shared" si="9"/>
        <v>792.26</v>
      </c>
      <c r="AF10" s="49">
        <v>291.8</v>
      </c>
      <c r="AG10" s="49">
        <v>500.46</v>
      </c>
      <c r="AH10" s="51">
        <f t="shared" si="10"/>
        <v>844.8299999999999</v>
      </c>
      <c r="AI10" s="49">
        <v>292.94</v>
      </c>
      <c r="AJ10" s="49">
        <v>551.89</v>
      </c>
      <c r="AK10" s="51">
        <f t="shared" si="3"/>
        <v>880.39</v>
      </c>
      <c r="AL10" s="49">
        <v>302.38</v>
      </c>
      <c r="AM10" s="49">
        <v>578.01</v>
      </c>
      <c r="AN10" s="51">
        <f t="shared" si="4"/>
        <v>910.37</v>
      </c>
      <c r="AO10" s="49">
        <v>307.61</v>
      </c>
      <c r="AP10" s="49">
        <v>602.76</v>
      </c>
      <c r="AQ10" s="54">
        <f t="shared" si="11"/>
        <v>45.5185</v>
      </c>
    </row>
    <row r="11" spans="1:43" s="232" customFormat="1" ht="15">
      <c r="A11" s="168">
        <v>5</v>
      </c>
      <c r="B11" s="13" t="s">
        <v>59</v>
      </c>
      <c r="C11" s="13" t="s">
        <v>21</v>
      </c>
      <c r="D11" s="41">
        <v>12</v>
      </c>
      <c r="E11" s="41"/>
      <c r="F11" s="43">
        <f>'[1]МКД'!$H$30</f>
        <v>20</v>
      </c>
      <c r="G11" s="51">
        <f t="shared" si="5"/>
        <v>510.48</v>
      </c>
      <c r="H11" s="49">
        <v>143.21</v>
      </c>
      <c r="I11" s="53">
        <v>367.27</v>
      </c>
      <c r="J11" s="51">
        <f t="shared" si="0"/>
        <v>513.28</v>
      </c>
      <c r="K11" s="49">
        <v>159.45</v>
      </c>
      <c r="L11" s="53">
        <v>353.83</v>
      </c>
      <c r="M11" s="51">
        <f t="shared" si="1"/>
        <v>580.88</v>
      </c>
      <c r="N11" s="49">
        <v>186.37</v>
      </c>
      <c r="O11" s="53">
        <v>394.51</v>
      </c>
      <c r="P11" s="51">
        <f t="shared" si="2"/>
        <v>581.25</v>
      </c>
      <c r="Q11" s="49">
        <v>191.92</v>
      </c>
      <c r="R11" s="53">
        <v>389.33</v>
      </c>
      <c r="S11" s="51">
        <f t="shared" si="6"/>
        <v>605.4300000000001</v>
      </c>
      <c r="T11" s="49">
        <v>196.32</v>
      </c>
      <c r="U11" s="53">
        <v>409.11</v>
      </c>
      <c r="V11" s="51">
        <f t="shared" si="7"/>
        <v>652.4557</v>
      </c>
      <c r="W11" s="205">
        <v>217.29689000000002</v>
      </c>
      <c r="X11" s="205">
        <v>435.15881</v>
      </c>
      <c r="Y11" s="51"/>
      <c r="Z11" s="49"/>
      <c r="AA11" s="49"/>
      <c r="AB11" s="51">
        <f t="shared" si="8"/>
        <v>588.953</v>
      </c>
      <c r="AC11" s="49">
        <f>'[5]TDSheet'!C30</f>
        <v>229.566</v>
      </c>
      <c r="AD11" s="49">
        <f>'[5]TDSheet'!D30</f>
        <v>359.387</v>
      </c>
      <c r="AE11" s="51">
        <f t="shared" si="9"/>
        <v>648.65</v>
      </c>
      <c r="AF11" s="49">
        <v>252.77</v>
      </c>
      <c r="AG11" s="49">
        <v>395.88</v>
      </c>
      <c r="AH11" s="51">
        <f t="shared" si="10"/>
        <v>676.95</v>
      </c>
      <c r="AI11" s="49">
        <v>241.22</v>
      </c>
      <c r="AJ11" s="49">
        <v>435.73</v>
      </c>
      <c r="AK11" s="51">
        <f t="shared" si="3"/>
        <v>735.8199999999999</v>
      </c>
      <c r="AL11" s="49">
        <v>267.32</v>
      </c>
      <c r="AM11" s="49">
        <v>468.5</v>
      </c>
      <c r="AN11" s="51">
        <f t="shared" si="4"/>
        <v>735.65</v>
      </c>
      <c r="AO11" s="49">
        <v>255.21</v>
      </c>
      <c r="AP11" s="49">
        <v>480.44</v>
      </c>
      <c r="AQ11" s="54">
        <f t="shared" si="11"/>
        <v>36.7825</v>
      </c>
    </row>
    <row r="12" spans="1:43" s="232" customFormat="1" ht="15">
      <c r="A12" s="168">
        <v>6</v>
      </c>
      <c r="B12" s="13" t="s">
        <v>59</v>
      </c>
      <c r="C12" s="13" t="s">
        <v>21</v>
      </c>
      <c r="D12" s="41">
        <v>18</v>
      </c>
      <c r="E12" s="41"/>
      <c r="F12" s="43">
        <f>'[1]МКД'!$H$31</f>
        <v>33</v>
      </c>
      <c r="G12" s="51">
        <f t="shared" si="5"/>
        <v>1285.81</v>
      </c>
      <c r="H12" s="49">
        <v>453.4</v>
      </c>
      <c r="I12" s="53">
        <v>832.41</v>
      </c>
      <c r="J12" s="51">
        <f t="shared" si="0"/>
        <v>1353.1100000000001</v>
      </c>
      <c r="K12" s="49">
        <v>471.39</v>
      </c>
      <c r="L12" s="53">
        <v>881.72</v>
      </c>
      <c r="M12" s="51">
        <f t="shared" si="1"/>
        <v>1348.54</v>
      </c>
      <c r="N12" s="49">
        <v>471.47</v>
      </c>
      <c r="O12" s="53">
        <v>877.07</v>
      </c>
      <c r="P12" s="51">
        <f t="shared" si="2"/>
        <v>1307.03</v>
      </c>
      <c r="Q12" s="49">
        <v>463.91</v>
      </c>
      <c r="R12" s="53">
        <v>843.12</v>
      </c>
      <c r="S12" s="51">
        <f t="shared" si="6"/>
        <v>1173.22</v>
      </c>
      <c r="T12" s="49">
        <v>414.51</v>
      </c>
      <c r="U12" s="53">
        <v>758.71</v>
      </c>
      <c r="V12" s="51">
        <f t="shared" si="7"/>
        <v>1148.67706</v>
      </c>
      <c r="W12" s="205">
        <v>403.33414</v>
      </c>
      <c r="X12" s="205">
        <v>745.34292</v>
      </c>
      <c r="Y12" s="51"/>
      <c r="Z12" s="49"/>
      <c r="AA12" s="49"/>
      <c r="AB12" s="51">
        <f t="shared" si="8"/>
        <v>1119.8890000000001</v>
      </c>
      <c r="AC12" s="49">
        <f>'[5]TDSheet'!C31</f>
        <v>403.966</v>
      </c>
      <c r="AD12" s="49">
        <f>'[5]TDSheet'!D31</f>
        <v>715.923</v>
      </c>
      <c r="AE12" s="51">
        <f t="shared" si="9"/>
        <v>1136.5</v>
      </c>
      <c r="AF12" s="49">
        <v>402.76</v>
      </c>
      <c r="AG12" s="49">
        <v>733.74</v>
      </c>
      <c r="AH12" s="51">
        <f t="shared" si="10"/>
        <v>1128.5</v>
      </c>
      <c r="AI12" s="49">
        <v>402.68</v>
      </c>
      <c r="AJ12" s="49">
        <v>725.82</v>
      </c>
      <c r="AK12" s="51">
        <f t="shared" si="3"/>
        <v>1120.5</v>
      </c>
      <c r="AL12" s="49">
        <v>402.6</v>
      </c>
      <c r="AM12" s="49">
        <v>717.9</v>
      </c>
      <c r="AN12" s="51">
        <f t="shared" si="4"/>
        <v>1121.6100000000001</v>
      </c>
      <c r="AO12" s="49">
        <v>402.54</v>
      </c>
      <c r="AP12" s="49">
        <v>719.07</v>
      </c>
      <c r="AQ12" s="54">
        <f t="shared" si="11"/>
        <v>33.98818181818182</v>
      </c>
    </row>
    <row r="13" spans="1:43" s="232" customFormat="1" ht="15">
      <c r="A13" s="168">
        <v>7</v>
      </c>
      <c r="B13" s="13" t="s">
        <v>59</v>
      </c>
      <c r="C13" s="13" t="s">
        <v>67</v>
      </c>
      <c r="D13" s="41">
        <v>6</v>
      </c>
      <c r="E13" s="41"/>
      <c r="F13" s="43">
        <f>'[1]МКД'!$H$64</f>
        <v>12</v>
      </c>
      <c r="G13" s="51">
        <f t="shared" si="5"/>
        <v>799.3</v>
      </c>
      <c r="H13" s="49">
        <v>180.91</v>
      </c>
      <c r="I13" s="53">
        <v>618.39</v>
      </c>
      <c r="J13" s="51">
        <f t="shared" si="0"/>
        <v>716.8799999999999</v>
      </c>
      <c r="K13" s="49">
        <v>152.2</v>
      </c>
      <c r="L13" s="53">
        <v>564.68</v>
      </c>
      <c r="M13" s="51">
        <f t="shared" si="1"/>
        <v>741.7900000000001</v>
      </c>
      <c r="N13" s="49">
        <v>158.33</v>
      </c>
      <c r="O13" s="53">
        <v>583.46</v>
      </c>
      <c r="P13" s="51">
        <f t="shared" si="2"/>
        <v>733.7</v>
      </c>
      <c r="Q13" s="49">
        <v>153.62</v>
      </c>
      <c r="R13" s="53">
        <v>580.08</v>
      </c>
      <c r="S13" s="51">
        <f t="shared" si="6"/>
        <v>758.71</v>
      </c>
      <c r="T13" s="49">
        <v>158.51</v>
      </c>
      <c r="U13" s="53">
        <v>600.2</v>
      </c>
      <c r="V13" s="51">
        <f t="shared" si="7"/>
        <v>780.3222499999999</v>
      </c>
      <c r="W13" s="205">
        <v>162.7072</v>
      </c>
      <c r="X13" s="205">
        <v>617.61505</v>
      </c>
      <c r="Y13" s="51"/>
      <c r="Z13" s="49"/>
      <c r="AA13" s="49"/>
      <c r="AB13" s="51">
        <f t="shared" si="8"/>
        <v>725.652</v>
      </c>
      <c r="AC13" s="49">
        <f>'[5]TDSheet'!C88</f>
        <v>170.635</v>
      </c>
      <c r="AD13" s="49">
        <f>'[5]TDSheet'!D88</f>
        <v>555.017</v>
      </c>
      <c r="AE13" s="51">
        <f t="shared" si="9"/>
        <v>726.9200000000001</v>
      </c>
      <c r="AF13" s="49">
        <v>172.21</v>
      </c>
      <c r="AG13" s="49">
        <v>554.71</v>
      </c>
      <c r="AH13" s="51">
        <f t="shared" si="10"/>
        <v>724.4200000000001</v>
      </c>
      <c r="AI13" s="49">
        <v>170.55</v>
      </c>
      <c r="AJ13" s="49">
        <v>553.87</v>
      </c>
      <c r="AK13" s="51">
        <f t="shared" si="3"/>
        <v>728.86</v>
      </c>
      <c r="AL13" s="49">
        <v>174.61</v>
      </c>
      <c r="AM13" s="49">
        <v>554.25</v>
      </c>
      <c r="AN13" s="51">
        <f t="shared" si="4"/>
        <v>726.1</v>
      </c>
      <c r="AO13" s="49">
        <v>180.89</v>
      </c>
      <c r="AP13" s="49">
        <v>545.21</v>
      </c>
      <c r="AQ13" s="54">
        <f t="shared" si="11"/>
        <v>60.50833333333333</v>
      </c>
    </row>
    <row r="14" spans="1:43" s="232" customFormat="1" ht="15">
      <c r="A14" s="168">
        <v>8</v>
      </c>
      <c r="B14" s="13" t="s">
        <v>59</v>
      </c>
      <c r="C14" s="13" t="s">
        <v>67</v>
      </c>
      <c r="D14" s="41">
        <v>7</v>
      </c>
      <c r="E14" s="41"/>
      <c r="F14" s="43">
        <f>'[2]МКД'!$H$382</f>
        <v>12</v>
      </c>
      <c r="G14" s="51">
        <f t="shared" si="5"/>
        <v>8.07</v>
      </c>
      <c r="H14" s="49">
        <v>8.09</v>
      </c>
      <c r="I14" s="53">
        <v>-0.02</v>
      </c>
      <c r="J14" s="51">
        <f t="shared" si="0"/>
        <v>7.510000000000001</v>
      </c>
      <c r="K14" s="49">
        <v>8.96</v>
      </c>
      <c r="L14" s="53">
        <v>-1.45</v>
      </c>
      <c r="M14" s="51">
        <f t="shared" si="1"/>
        <v>8.89</v>
      </c>
      <c r="N14" s="49">
        <v>10.38</v>
      </c>
      <c r="O14" s="53">
        <v>-1.49</v>
      </c>
      <c r="P14" s="51">
        <f t="shared" si="2"/>
        <v>7.220000000000001</v>
      </c>
      <c r="Q14" s="49">
        <v>8.38</v>
      </c>
      <c r="R14" s="53">
        <v>-1.16</v>
      </c>
      <c r="S14" s="51">
        <f t="shared" si="6"/>
        <v>8.2</v>
      </c>
      <c r="T14" s="49">
        <v>9.36</v>
      </c>
      <c r="U14" s="53">
        <v>-1.16</v>
      </c>
      <c r="V14" s="51">
        <f t="shared" si="7"/>
        <v>12.458139999999998</v>
      </c>
      <c r="W14" s="205">
        <v>13.616879999999998</v>
      </c>
      <c r="X14" s="205">
        <v>-1.15874</v>
      </c>
      <c r="Y14" s="51"/>
      <c r="Z14" s="49"/>
      <c r="AA14" s="49"/>
      <c r="AB14" s="51">
        <f t="shared" si="8"/>
        <v>16.177</v>
      </c>
      <c r="AC14" s="49">
        <f>'[5]TDSheet'!C89</f>
        <v>16.177</v>
      </c>
      <c r="AD14" s="49">
        <f>'[5]TDSheet'!D89</f>
        <v>0</v>
      </c>
      <c r="AE14" s="51">
        <f t="shared" si="9"/>
        <v>14.26</v>
      </c>
      <c r="AF14" s="49">
        <v>15.42</v>
      </c>
      <c r="AG14" s="49">
        <v>-1.16</v>
      </c>
      <c r="AH14" s="51">
        <f t="shared" si="10"/>
        <v>14.14</v>
      </c>
      <c r="AI14" s="49">
        <v>15</v>
      </c>
      <c r="AJ14" s="49">
        <v>-0.86</v>
      </c>
      <c r="AK14" s="51">
        <f t="shared" si="3"/>
        <v>19.72</v>
      </c>
      <c r="AL14" s="49">
        <v>20.58</v>
      </c>
      <c r="AM14" s="49">
        <v>-0.86</v>
      </c>
      <c r="AN14" s="51">
        <f t="shared" si="4"/>
        <v>21.56</v>
      </c>
      <c r="AO14" s="49">
        <v>22.7</v>
      </c>
      <c r="AP14" s="49">
        <v>-1.14</v>
      </c>
      <c r="AQ14" s="54">
        <f t="shared" si="11"/>
        <v>1.7966666666666666</v>
      </c>
    </row>
    <row r="15" spans="1:43" s="232" customFormat="1" ht="15">
      <c r="A15" s="168">
        <v>9</v>
      </c>
      <c r="B15" s="13" t="s">
        <v>59</v>
      </c>
      <c r="C15" s="13" t="s">
        <v>67</v>
      </c>
      <c r="D15" s="41">
        <v>9</v>
      </c>
      <c r="E15" s="41"/>
      <c r="F15" s="43">
        <f>'[1]МКД'!$H$65</f>
        <v>12</v>
      </c>
      <c r="G15" s="51">
        <f t="shared" si="5"/>
        <v>190.94</v>
      </c>
      <c r="H15" s="49">
        <v>178.27</v>
      </c>
      <c r="I15" s="53">
        <v>12.67</v>
      </c>
      <c r="J15" s="51">
        <f t="shared" si="0"/>
        <v>195.98000000000002</v>
      </c>
      <c r="K15" s="49">
        <v>188.15</v>
      </c>
      <c r="L15" s="53">
        <v>7.83</v>
      </c>
      <c r="M15" s="51">
        <f t="shared" si="1"/>
        <v>198.84</v>
      </c>
      <c r="N15" s="49">
        <v>190.06</v>
      </c>
      <c r="O15" s="53">
        <v>8.78</v>
      </c>
      <c r="P15" s="51">
        <f t="shared" si="2"/>
        <v>193.19</v>
      </c>
      <c r="Q15" s="49">
        <v>184.21</v>
      </c>
      <c r="R15" s="53">
        <v>8.98</v>
      </c>
      <c r="S15" s="51">
        <f t="shared" si="6"/>
        <v>196.25</v>
      </c>
      <c r="T15" s="49">
        <v>191.17</v>
      </c>
      <c r="U15" s="53">
        <v>5.08</v>
      </c>
      <c r="V15" s="51">
        <f t="shared" si="7"/>
        <v>194.24878999999999</v>
      </c>
      <c r="W15" s="205">
        <v>189.91099</v>
      </c>
      <c r="X15" s="205">
        <v>4.3378000000000005</v>
      </c>
      <c r="Y15" s="51"/>
      <c r="Z15" s="49"/>
      <c r="AA15" s="49"/>
      <c r="AB15" s="51">
        <f t="shared" si="8"/>
        <v>198.80700000000002</v>
      </c>
      <c r="AC15" s="49">
        <f>'[5]TDSheet'!C90</f>
        <v>197.502</v>
      </c>
      <c r="AD15" s="49">
        <f>'[5]TDSheet'!D90</f>
        <v>1.305</v>
      </c>
      <c r="AE15" s="51">
        <f t="shared" si="9"/>
        <v>207.72</v>
      </c>
      <c r="AF15" s="49">
        <v>203.77</v>
      </c>
      <c r="AG15" s="49">
        <v>3.95</v>
      </c>
      <c r="AH15" s="51">
        <f t="shared" si="10"/>
        <v>211.11</v>
      </c>
      <c r="AI15" s="49">
        <v>206.83</v>
      </c>
      <c r="AJ15" s="49">
        <v>4.28</v>
      </c>
      <c r="AK15" s="51">
        <f t="shared" si="3"/>
        <v>208.3</v>
      </c>
      <c r="AL15" s="49">
        <v>204.02</v>
      </c>
      <c r="AM15" s="49">
        <v>4.28</v>
      </c>
      <c r="AN15" s="51">
        <f t="shared" si="4"/>
        <v>213.54</v>
      </c>
      <c r="AO15" s="49">
        <v>209.26</v>
      </c>
      <c r="AP15" s="49">
        <v>4.28</v>
      </c>
      <c r="AQ15" s="54">
        <f t="shared" si="11"/>
        <v>17.794999999999998</v>
      </c>
    </row>
    <row r="16" spans="1:43" s="232" customFormat="1" ht="15">
      <c r="A16" s="168">
        <v>10</v>
      </c>
      <c r="B16" s="13" t="s">
        <v>59</v>
      </c>
      <c r="C16" s="13" t="s">
        <v>67</v>
      </c>
      <c r="D16" s="41">
        <v>10</v>
      </c>
      <c r="E16" s="41"/>
      <c r="F16" s="43">
        <f>'[1]МКД'!$H$66</f>
        <v>12</v>
      </c>
      <c r="G16" s="51">
        <f t="shared" si="5"/>
        <v>62.800000000000004</v>
      </c>
      <c r="H16" s="49">
        <v>55.24</v>
      </c>
      <c r="I16" s="53">
        <v>7.56</v>
      </c>
      <c r="J16" s="51">
        <f t="shared" si="0"/>
        <v>56.58</v>
      </c>
      <c r="K16" s="49">
        <v>55.93</v>
      </c>
      <c r="L16" s="53">
        <v>0.65</v>
      </c>
      <c r="M16" s="51">
        <f t="shared" si="1"/>
        <v>60.82</v>
      </c>
      <c r="N16" s="49">
        <v>60.52</v>
      </c>
      <c r="O16" s="53">
        <v>0.3</v>
      </c>
      <c r="P16" s="51">
        <f t="shared" si="2"/>
        <v>69.10000000000001</v>
      </c>
      <c r="Q16" s="49">
        <v>67.43</v>
      </c>
      <c r="R16" s="53">
        <v>1.67</v>
      </c>
      <c r="S16" s="51">
        <f t="shared" si="6"/>
        <v>65.83</v>
      </c>
      <c r="T16" s="49">
        <v>63.6</v>
      </c>
      <c r="U16" s="53">
        <v>2.23</v>
      </c>
      <c r="V16" s="51">
        <f t="shared" si="7"/>
        <v>63.9567</v>
      </c>
      <c r="W16" s="205">
        <v>61.722519999999996</v>
      </c>
      <c r="X16" s="205">
        <v>2.23418</v>
      </c>
      <c r="Y16" s="51"/>
      <c r="Z16" s="49"/>
      <c r="AA16" s="49"/>
      <c r="AB16" s="51">
        <f t="shared" si="8"/>
        <v>70.713</v>
      </c>
      <c r="AC16" s="49">
        <f>'[5]TDSheet'!C84</f>
        <v>70.713</v>
      </c>
      <c r="AD16" s="49">
        <f>'[5]TDSheet'!D84</f>
        <v>0</v>
      </c>
      <c r="AE16" s="51">
        <f t="shared" si="9"/>
        <v>80.69000000000001</v>
      </c>
      <c r="AF16" s="49">
        <v>78.15</v>
      </c>
      <c r="AG16" s="49">
        <v>2.54</v>
      </c>
      <c r="AH16" s="51">
        <f t="shared" si="10"/>
        <v>89.36</v>
      </c>
      <c r="AI16" s="49">
        <v>86.82</v>
      </c>
      <c r="AJ16" s="49">
        <v>2.54</v>
      </c>
      <c r="AK16" s="51">
        <f t="shared" si="3"/>
        <v>86.88000000000001</v>
      </c>
      <c r="AL16" s="49">
        <v>84.7</v>
      </c>
      <c r="AM16" s="49">
        <v>2.18</v>
      </c>
      <c r="AN16" s="51">
        <f t="shared" si="4"/>
        <v>87.03</v>
      </c>
      <c r="AO16" s="49">
        <v>84.85</v>
      </c>
      <c r="AP16" s="49">
        <v>2.18</v>
      </c>
      <c r="AQ16" s="54">
        <f t="shared" si="11"/>
        <v>7.2525</v>
      </c>
    </row>
    <row r="17" spans="1:43" s="232" customFormat="1" ht="15">
      <c r="A17" s="168">
        <v>11</v>
      </c>
      <c r="B17" s="13" t="s">
        <v>59</v>
      </c>
      <c r="C17" s="13" t="s">
        <v>67</v>
      </c>
      <c r="D17" s="41">
        <v>11</v>
      </c>
      <c r="E17" s="41"/>
      <c r="F17" s="43">
        <f>'[1]МКД'!$H$67</f>
        <v>12</v>
      </c>
      <c r="G17" s="51">
        <f t="shared" si="5"/>
        <v>30.32</v>
      </c>
      <c r="H17" s="49">
        <v>23.86</v>
      </c>
      <c r="I17" s="53">
        <v>6.46</v>
      </c>
      <c r="J17" s="51">
        <f t="shared" si="0"/>
        <v>35.6</v>
      </c>
      <c r="K17" s="49">
        <v>33.67</v>
      </c>
      <c r="L17" s="53">
        <v>1.93</v>
      </c>
      <c r="M17" s="51">
        <f t="shared" si="1"/>
        <v>35.919999999999995</v>
      </c>
      <c r="N17" s="49">
        <v>34.48</v>
      </c>
      <c r="O17" s="53">
        <v>1.44</v>
      </c>
      <c r="P17" s="51">
        <f t="shared" si="2"/>
        <v>41.059999999999995</v>
      </c>
      <c r="Q17" s="49">
        <v>37.41</v>
      </c>
      <c r="R17" s="53">
        <v>3.65</v>
      </c>
      <c r="S17" s="51">
        <f t="shared" si="6"/>
        <v>37.07</v>
      </c>
      <c r="T17" s="49">
        <v>33.29</v>
      </c>
      <c r="U17" s="53">
        <v>3.78</v>
      </c>
      <c r="V17" s="51">
        <f t="shared" si="7"/>
        <v>39.38305</v>
      </c>
      <c r="W17" s="205">
        <v>35.60317</v>
      </c>
      <c r="X17" s="205">
        <v>3.77988</v>
      </c>
      <c r="Y17" s="51"/>
      <c r="Z17" s="49"/>
      <c r="AA17" s="49"/>
      <c r="AB17" s="51">
        <f t="shared" si="8"/>
        <v>35.934</v>
      </c>
      <c r="AC17" s="49">
        <f>'[5]TDSheet'!C85</f>
        <v>35.934</v>
      </c>
      <c r="AD17" s="49">
        <f>'[5]TDSheet'!D85</f>
        <v>0</v>
      </c>
      <c r="AE17" s="51">
        <f t="shared" si="9"/>
        <v>28.1</v>
      </c>
      <c r="AF17" s="49">
        <v>26.34</v>
      </c>
      <c r="AG17" s="49">
        <v>1.76</v>
      </c>
      <c r="AH17" s="51">
        <f t="shared" si="10"/>
        <v>27.86</v>
      </c>
      <c r="AI17" s="49">
        <v>26.93</v>
      </c>
      <c r="AJ17" s="49">
        <v>0.93</v>
      </c>
      <c r="AK17" s="51">
        <f t="shared" si="3"/>
        <v>25.139999999999997</v>
      </c>
      <c r="AL17" s="49">
        <v>23.99</v>
      </c>
      <c r="AM17" s="49">
        <v>1.15</v>
      </c>
      <c r="AN17" s="51">
        <f t="shared" si="4"/>
        <v>25.75</v>
      </c>
      <c r="AO17" s="49">
        <v>24.26</v>
      </c>
      <c r="AP17" s="49">
        <v>1.49</v>
      </c>
      <c r="AQ17" s="54">
        <f t="shared" si="11"/>
        <v>2.1458333333333335</v>
      </c>
    </row>
    <row r="18" spans="1:43" s="232" customFormat="1" ht="15">
      <c r="A18" s="168">
        <v>12</v>
      </c>
      <c r="B18" s="13" t="s">
        <v>59</v>
      </c>
      <c r="C18" s="13" t="s">
        <v>67</v>
      </c>
      <c r="D18" s="41">
        <v>12</v>
      </c>
      <c r="E18" s="41"/>
      <c r="F18" s="43">
        <f>'[1]МКД'!$H$68</f>
        <v>12</v>
      </c>
      <c r="G18" s="51">
        <f t="shared" si="5"/>
        <v>350.16</v>
      </c>
      <c r="H18" s="49">
        <v>-4.38</v>
      </c>
      <c r="I18" s="53">
        <v>354.54</v>
      </c>
      <c r="J18" s="51">
        <f t="shared" si="0"/>
        <v>371.22</v>
      </c>
      <c r="K18" s="49">
        <v>-20.19</v>
      </c>
      <c r="L18" s="53">
        <v>391.41</v>
      </c>
      <c r="M18" s="51">
        <f t="shared" si="1"/>
        <v>337.04</v>
      </c>
      <c r="N18" s="49">
        <v>-16.02</v>
      </c>
      <c r="O18" s="53">
        <v>353.06</v>
      </c>
      <c r="P18" s="51">
        <f t="shared" si="2"/>
        <v>335.76</v>
      </c>
      <c r="Q18" s="49">
        <v>15.68</v>
      </c>
      <c r="R18" s="53">
        <v>320.08</v>
      </c>
      <c r="S18" s="51">
        <f t="shared" si="6"/>
        <v>355.52</v>
      </c>
      <c r="T18" s="49">
        <v>15.08</v>
      </c>
      <c r="U18" s="53">
        <v>340.44</v>
      </c>
      <c r="V18" s="51">
        <f t="shared" si="7"/>
        <v>367.84193</v>
      </c>
      <c r="W18" s="205">
        <v>17.829</v>
      </c>
      <c r="X18" s="205">
        <v>350.01293</v>
      </c>
      <c r="Y18" s="51"/>
      <c r="Z18" s="49"/>
      <c r="AA18" s="49"/>
      <c r="AB18" s="51">
        <f t="shared" si="8"/>
        <v>318.727</v>
      </c>
      <c r="AC18" s="49">
        <f>'[5]TDSheet'!C86</f>
        <v>23.34</v>
      </c>
      <c r="AD18" s="49">
        <f>'[5]TDSheet'!D86</f>
        <v>295.387</v>
      </c>
      <c r="AE18" s="51">
        <f t="shared" si="9"/>
        <v>332.39</v>
      </c>
      <c r="AF18" s="49">
        <v>25.58</v>
      </c>
      <c r="AG18" s="49">
        <v>306.81</v>
      </c>
      <c r="AH18" s="51">
        <f t="shared" si="10"/>
        <v>298.63</v>
      </c>
      <c r="AI18" s="49">
        <v>8.1</v>
      </c>
      <c r="AJ18" s="49">
        <v>290.53</v>
      </c>
      <c r="AK18" s="51">
        <f t="shared" si="3"/>
        <v>304.89000000000004</v>
      </c>
      <c r="AL18" s="49">
        <v>16.42</v>
      </c>
      <c r="AM18" s="49">
        <v>288.47</v>
      </c>
      <c r="AN18" s="51">
        <f t="shared" si="4"/>
        <v>293.24</v>
      </c>
      <c r="AO18" s="49">
        <v>8.24</v>
      </c>
      <c r="AP18" s="49">
        <v>285</v>
      </c>
      <c r="AQ18" s="54">
        <f t="shared" si="11"/>
        <v>24.436666666666667</v>
      </c>
    </row>
    <row r="19" spans="1:43" s="18" customFormat="1" ht="15">
      <c r="A19" s="168">
        <v>13</v>
      </c>
      <c r="B19" s="13" t="s">
        <v>59</v>
      </c>
      <c r="C19" s="13" t="s">
        <v>19</v>
      </c>
      <c r="D19" s="41">
        <v>10</v>
      </c>
      <c r="E19" s="41"/>
      <c r="F19" s="43">
        <f>'[1]МКД'!$H$32</f>
        <v>72</v>
      </c>
      <c r="G19" s="51">
        <f t="shared" si="5"/>
        <v>2293.4399999999996</v>
      </c>
      <c r="H19" s="54">
        <v>1140.59</v>
      </c>
      <c r="I19" s="51">
        <v>1152.85</v>
      </c>
      <c r="J19" s="51">
        <f>SUM(K19:L19)</f>
        <v>2370.76</v>
      </c>
      <c r="K19" s="51">
        <v>1297.77</v>
      </c>
      <c r="L19" s="51">
        <v>1072.99</v>
      </c>
      <c r="M19" s="51">
        <f>SUM(N19:O19)</f>
        <v>2402.23</v>
      </c>
      <c r="N19" s="51">
        <v>1370.56</v>
      </c>
      <c r="O19" s="51">
        <v>1031.67</v>
      </c>
      <c r="P19" s="51">
        <f t="shared" si="2"/>
        <v>2428.45</v>
      </c>
      <c r="Q19" s="51">
        <v>1392.14</v>
      </c>
      <c r="R19" s="51">
        <v>1036.31</v>
      </c>
      <c r="S19" s="51">
        <f t="shared" si="6"/>
        <v>2340.67</v>
      </c>
      <c r="T19" s="51">
        <v>1333.43</v>
      </c>
      <c r="U19" s="51">
        <v>1007.24</v>
      </c>
      <c r="V19" s="51">
        <f t="shared" si="7"/>
        <v>2325.51061</v>
      </c>
      <c r="W19" s="205">
        <v>1352.31817</v>
      </c>
      <c r="X19" s="205">
        <v>973.1924399999999</v>
      </c>
      <c r="Y19" s="51">
        <f>SUM(Z19:AA19)</f>
        <v>0</v>
      </c>
      <c r="Z19" s="125"/>
      <c r="AA19" s="125"/>
      <c r="AB19" s="51">
        <f t="shared" si="8"/>
        <v>2398.964</v>
      </c>
      <c r="AC19" s="125">
        <f>'[5]TDSheet'!C37</f>
        <v>1404.976</v>
      </c>
      <c r="AD19" s="125">
        <f>'[5]TDSheet'!D37</f>
        <v>993.988</v>
      </c>
      <c r="AE19" s="51">
        <f t="shared" si="9"/>
        <v>2313.53</v>
      </c>
      <c r="AF19" s="125">
        <v>1380.88</v>
      </c>
      <c r="AG19" s="125">
        <v>932.65</v>
      </c>
      <c r="AH19" s="51">
        <f t="shared" si="10"/>
        <v>2306.94</v>
      </c>
      <c r="AI19" s="125">
        <v>1401.17</v>
      </c>
      <c r="AJ19" s="125">
        <v>905.77</v>
      </c>
      <c r="AK19" s="51">
        <f t="shared" si="3"/>
        <v>2328.14</v>
      </c>
      <c r="AL19" s="125">
        <v>1455.26</v>
      </c>
      <c r="AM19" s="125">
        <v>872.88</v>
      </c>
      <c r="AN19" s="51">
        <f t="shared" si="4"/>
        <v>2364.66</v>
      </c>
      <c r="AO19" s="125">
        <v>1499.61</v>
      </c>
      <c r="AP19" s="125">
        <v>865.05</v>
      </c>
      <c r="AQ19" s="54">
        <f t="shared" si="11"/>
        <v>32.8425</v>
      </c>
    </row>
    <row r="20" spans="1:43" s="18" customFormat="1" ht="15">
      <c r="A20" s="168">
        <v>14</v>
      </c>
      <c r="B20" s="13" t="s">
        <v>59</v>
      </c>
      <c r="C20" s="13" t="s">
        <v>64</v>
      </c>
      <c r="D20" s="41">
        <v>4</v>
      </c>
      <c r="E20" s="41"/>
      <c r="F20" s="43">
        <f>'[2]МКД'!$H$370</f>
        <v>12</v>
      </c>
      <c r="G20" s="51">
        <f t="shared" si="5"/>
        <v>25.18</v>
      </c>
      <c r="H20" s="54">
        <v>25.2</v>
      </c>
      <c r="I20" s="51">
        <v>-0.02</v>
      </c>
      <c r="J20" s="51">
        <f aca="true" t="shared" si="12" ref="J20:J84">SUM(K20:L20)</f>
        <v>25.37</v>
      </c>
      <c r="K20" s="51">
        <v>25.39</v>
      </c>
      <c r="L20" s="51">
        <v>-0.02</v>
      </c>
      <c r="M20" s="51">
        <f aca="true" t="shared" si="13" ref="M20:M84">SUM(N20:O20)</f>
        <v>16.02</v>
      </c>
      <c r="N20" s="51">
        <v>16.04</v>
      </c>
      <c r="O20" s="51">
        <v>-0.02</v>
      </c>
      <c r="P20" s="51">
        <f t="shared" si="2"/>
        <v>15.940000000000001</v>
      </c>
      <c r="Q20" s="51">
        <v>15.96</v>
      </c>
      <c r="R20" s="51">
        <v>-0.02</v>
      </c>
      <c r="S20" s="51">
        <f t="shared" si="6"/>
        <v>14.16</v>
      </c>
      <c r="T20" s="51">
        <v>14.18</v>
      </c>
      <c r="U20" s="51">
        <v>-0.02</v>
      </c>
      <c r="V20" s="51">
        <f t="shared" si="7"/>
        <v>11.89124</v>
      </c>
      <c r="W20" s="205">
        <v>11.91102</v>
      </c>
      <c r="X20" s="205">
        <v>-0.019780000000000002</v>
      </c>
      <c r="Y20" s="51"/>
      <c r="Z20" s="125"/>
      <c r="AA20" s="125"/>
      <c r="AB20" s="51">
        <f t="shared" si="8"/>
        <v>17.86422</v>
      </c>
      <c r="AC20" s="125">
        <f>'[5]TDSheet'!C40</f>
        <v>17.884</v>
      </c>
      <c r="AD20" s="125">
        <f>'[5]TDSheet'!D40</f>
        <v>-0.019780000000000002</v>
      </c>
      <c r="AE20" s="51">
        <f t="shared" si="9"/>
        <v>15.08</v>
      </c>
      <c r="AF20" s="125">
        <v>15.1</v>
      </c>
      <c r="AG20" s="125">
        <v>-0.02</v>
      </c>
      <c r="AH20" s="51">
        <f t="shared" si="10"/>
        <v>18.3</v>
      </c>
      <c r="AI20" s="125">
        <v>18.32</v>
      </c>
      <c r="AJ20" s="125">
        <v>-0.02</v>
      </c>
      <c r="AK20" s="51">
        <f t="shared" si="3"/>
        <v>21.919999999999998</v>
      </c>
      <c r="AL20" s="125">
        <v>22.43</v>
      </c>
      <c r="AM20" s="125">
        <v>-0.51</v>
      </c>
      <c r="AN20" s="51">
        <f t="shared" si="4"/>
        <v>23.14</v>
      </c>
      <c r="AO20" s="125">
        <v>23.63</v>
      </c>
      <c r="AP20" s="125">
        <v>-0.49</v>
      </c>
      <c r="AQ20" s="54">
        <f t="shared" si="11"/>
        <v>1.9283333333333335</v>
      </c>
    </row>
    <row r="21" spans="1:43" s="18" customFormat="1" ht="15" hidden="1" outlineLevel="1">
      <c r="A21" s="43"/>
      <c r="B21" s="13" t="s">
        <v>59</v>
      </c>
      <c r="C21" s="13" t="s">
        <v>64</v>
      </c>
      <c r="D21" s="41">
        <v>9</v>
      </c>
      <c r="E21" s="41" t="s">
        <v>18</v>
      </c>
      <c r="F21" s="43">
        <v>5</v>
      </c>
      <c r="G21" s="51">
        <f t="shared" si="5"/>
        <v>14.520000000000001</v>
      </c>
      <c r="H21" s="54">
        <v>11.3</v>
      </c>
      <c r="I21" s="51">
        <v>3.22</v>
      </c>
      <c r="J21" s="51">
        <f t="shared" si="12"/>
        <v>22.9</v>
      </c>
      <c r="K21" s="51">
        <v>19.57</v>
      </c>
      <c r="L21" s="51">
        <v>3.33</v>
      </c>
      <c r="M21" s="51">
        <f t="shared" si="13"/>
        <v>0</v>
      </c>
      <c r="N21" s="250" t="s">
        <v>141</v>
      </c>
      <c r="O21" s="251"/>
      <c r="P21" s="51">
        <f t="shared" si="2"/>
        <v>0</v>
      </c>
      <c r="Q21" s="250" t="s">
        <v>141</v>
      </c>
      <c r="R21" s="251"/>
      <c r="S21" s="51">
        <f t="shared" si="6"/>
        <v>0</v>
      </c>
      <c r="T21" s="250"/>
      <c r="U21" s="251"/>
      <c r="V21" s="51">
        <f t="shared" si="7"/>
        <v>0</v>
      </c>
      <c r="W21" s="250"/>
      <c r="X21" s="251"/>
      <c r="Y21" s="51"/>
      <c r="Z21" s="125"/>
      <c r="AA21" s="125"/>
      <c r="AB21" s="51">
        <f t="shared" si="8"/>
        <v>0</v>
      </c>
      <c r="AC21" s="290" t="s">
        <v>141</v>
      </c>
      <c r="AD21" s="125"/>
      <c r="AE21" s="51">
        <f t="shared" si="9"/>
        <v>0</v>
      </c>
      <c r="AF21" s="349" t="s">
        <v>141</v>
      </c>
      <c r="AG21" s="350"/>
      <c r="AH21" s="51">
        <f t="shared" si="10"/>
        <v>0</v>
      </c>
      <c r="AI21" s="125"/>
      <c r="AJ21" s="125"/>
      <c r="AK21" s="51">
        <f t="shared" si="3"/>
        <v>0</v>
      </c>
      <c r="AL21" s="125"/>
      <c r="AM21" s="125"/>
      <c r="AN21" s="51">
        <f t="shared" si="4"/>
        <v>0</v>
      </c>
      <c r="AO21" s="125"/>
      <c r="AP21" s="125"/>
      <c r="AQ21" s="54">
        <f t="shared" si="11"/>
        <v>0</v>
      </c>
    </row>
    <row r="22" spans="1:43" s="18" customFormat="1" ht="15" collapsed="1">
      <c r="A22" s="43">
        <v>15</v>
      </c>
      <c r="B22" s="13" t="s">
        <v>59</v>
      </c>
      <c r="C22" s="13" t="s">
        <v>132</v>
      </c>
      <c r="D22" s="41">
        <v>3</v>
      </c>
      <c r="E22" s="41"/>
      <c r="F22" s="43">
        <f>'[1]МКД'!$H$37</f>
        <v>8</v>
      </c>
      <c r="G22" s="51">
        <f t="shared" si="5"/>
        <v>88.83</v>
      </c>
      <c r="H22" s="54">
        <v>83.17</v>
      </c>
      <c r="I22" s="51">
        <v>5.66</v>
      </c>
      <c r="J22" s="51">
        <f t="shared" si="12"/>
        <v>93.14999999999999</v>
      </c>
      <c r="K22" s="51">
        <v>87.38</v>
      </c>
      <c r="L22" s="51">
        <v>5.77</v>
      </c>
      <c r="M22" s="51">
        <f t="shared" si="13"/>
        <v>98.65</v>
      </c>
      <c r="N22" s="51">
        <v>92.42</v>
      </c>
      <c r="O22" s="51">
        <v>6.23</v>
      </c>
      <c r="P22" s="51">
        <f t="shared" si="2"/>
        <v>99.67</v>
      </c>
      <c r="Q22" s="51">
        <v>92.4</v>
      </c>
      <c r="R22" s="51">
        <v>7.27</v>
      </c>
      <c r="S22" s="51">
        <f t="shared" si="6"/>
        <v>98.59</v>
      </c>
      <c r="T22" s="51">
        <v>91.78</v>
      </c>
      <c r="U22" s="51">
        <v>6.81</v>
      </c>
      <c r="V22" s="51">
        <f t="shared" si="7"/>
        <v>96.05138000000001</v>
      </c>
      <c r="W22" s="205">
        <v>90.11955</v>
      </c>
      <c r="X22" s="205">
        <v>5.93183</v>
      </c>
      <c r="Y22" s="51"/>
      <c r="Z22" s="125"/>
      <c r="AA22" s="125"/>
      <c r="AB22" s="51">
        <f t="shared" si="8"/>
        <v>98.86453</v>
      </c>
      <c r="AC22" s="125">
        <f>'[5]TDSheet'!C43</f>
        <v>93.128</v>
      </c>
      <c r="AD22" s="125">
        <f>'[5]TDSheet'!D43</f>
        <v>5.73653</v>
      </c>
      <c r="AE22" s="51">
        <f t="shared" si="9"/>
        <v>98.7</v>
      </c>
      <c r="AF22" s="125">
        <v>93.54</v>
      </c>
      <c r="AG22" s="125">
        <v>5.16</v>
      </c>
      <c r="AH22" s="51">
        <f t="shared" si="10"/>
        <v>100.97</v>
      </c>
      <c r="AI22" s="125">
        <v>95.39</v>
      </c>
      <c r="AJ22" s="125">
        <v>5.58</v>
      </c>
      <c r="AK22" s="51">
        <f t="shared" si="3"/>
        <v>106.42999999999999</v>
      </c>
      <c r="AL22" s="125">
        <v>100.85</v>
      </c>
      <c r="AM22" s="125">
        <v>5.58</v>
      </c>
      <c r="AN22" s="51">
        <f t="shared" si="4"/>
        <v>109.67999999999999</v>
      </c>
      <c r="AO22" s="125">
        <v>104.1</v>
      </c>
      <c r="AP22" s="125">
        <v>5.58</v>
      </c>
      <c r="AQ22" s="54">
        <f t="shared" si="11"/>
        <v>13.709999999999999</v>
      </c>
    </row>
    <row r="23" spans="1:43" s="18" customFormat="1" ht="15">
      <c r="A23" s="43">
        <v>16</v>
      </c>
      <c r="B23" s="13" t="s">
        <v>59</v>
      </c>
      <c r="C23" s="13" t="s">
        <v>132</v>
      </c>
      <c r="D23" s="41">
        <v>4</v>
      </c>
      <c r="E23" s="41"/>
      <c r="F23" s="43">
        <f>'[2]МКД'!$H$377</f>
        <v>12</v>
      </c>
      <c r="G23" s="51">
        <f t="shared" si="5"/>
        <v>34.96</v>
      </c>
      <c r="H23" s="54">
        <v>34.96</v>
      </c>
      <c r="I23" s="51"/>
      <c r="J23" s="51">
        <f t="shared" si="12"/>
        <v>37.31</v>
      </c>
      <c r="K23" s="51">
        <v>37.31</v>
      </c>
      <c r="L23" s="51"/>
      <c r="M23" s="51">
        <f t="shared" si="13"/>
        <v>36.410000000000004</v>
      </c>
      <c r="N23" s="51">
        <v>36.46</v>
      </c>
      <c r="O23" s="51">
        <v>-0.05</v>
      </c>
      <c r="P23" s="51">
        <f t="shared" si="2"/>
        <v>37.68</v>
      </c>
      <c r="Q23" s="51">
        <v>37.73</v>
      </c>
      <c r="R23" s="51">
        <v>-0.05</v>
      </c>
      <c r="S23" s="51">
        <f t="shared" si="6"/>
        <v>38.56</v>
      </c>
      <c r="T23" s="51">
        <v>38.61</v>
      </c>
      <c r="U23" s="51">
        <v>-0.05</v>
      </c>
      <c r="V23" s="51">
        <f t="shared" si="7"/>
        <v>40.29396</v>
      </c>
      <c r="W23" s="205">
        <v>40.348639999999996</v>
      </c>
      <c r="X23" s="205">
        <v>-0.05468</v>
      </c>
      <c r="Y23" s="51"/>
      <c r="Z23" s="125"/>
      <c r="AA23" s="125"/>
      <c r="AB23" s="51">
        <f t="shared" si="8"/>
        <v>42.892320000000005</v>
      </c>
      <c r="AC23" s="125">
        <f>'[5]TDSheet'!C44</f>
        <v>42.947</v>
      </c>
      <c r="AD23" s="125">
        <f>'[5]TDSheet'!D44</f>
        <v>-0.05468</v>
      </c>
      <c r="AE23" s="51">
        <f t="shared" si="9"/>
        <v>41.150000000000006</v>
      </c>
      <c r="AF23" s="125">
        <v>41.2</v>
      </c>
      <c r="AG23" s="125">
        <v>-0.05</v>
      </c>
      <c r="AH23" s="51">
        <f t="shared" si="10"/>
        <v>42.96</v>
      </c>
      <c r="AI23" s="125">
        <v>43.01</v>
      </c>
      <c r="AJ23" s="125">
        <v>-0.05</v>
      </c>
      <c r="AK23" s="51">
        <f t="shared" si="3"/>
        <v>37.14</v>
      </c>
      <c r="AL23" s="125">
        <v>37.19</v>
      </c>
      <c r="AM23" s="125">
        <v>-0.05</v>
      </c>
      <c r="AN23" s="51">
        <f t="shared" si="4"/>
        <v>39.59</v>
      </c>
      <c r="AO23" s="125">
        <v>39.64</v>
      </c>
      <c r="AP23" s="125">
        <v>-0.05</v>
      </c>
      <c r="AQ23" s="54">
        <f t="shared" si="11"/>
        <v>3.299166666666667</v>
      </c>
    </row>
    <row r="24" spans="1:43" s="18" customFormat="1" ht="15">
      <c r="A24" s="43">
        <v>17</v>
      </c>
      <c r="B24" s="13" t="s">
        <v>59</v>
      </c>
      <c r="C24" s="144" t="s">
        <v>32</v>
      </c>
      <c r="D24" s="143">
        <v>17</v>
      </c>
      <c r="E24" s="143" t="s">
        <v>17</v>
      </c>
      <c r="F24" s="252">
        <f>'[1]МКД'!$H$34</f>
        <v>8</v>
      </c>
      <c r="G24" s="51">
        <f t="shared" si="5"/>
        <v>1134.8600000000001</v>
      </c>
      <c r="H24" s="54">
        <v>270.48</v>
      </c>
      <c r="I24" s="51">
        <v>864.38</v>
      </c>
      <c r="J24" s="51">
        <f t="shared" si="12"/>
        <v>1202.36</v>
      </c>
      <c r="K24" s="51">
        <v>291.46</v>
      </c>
      <c r="L24" s="51">
        <v>910.9</v>
      </c>
      <c r="M24" s="51">
        <f t="shared" si="13"/>
        <v>1225.54</v>
      </c>
      <c r="N24" s="51">
        <v>288.9</v>
      </c>
      <c r="O24" s="51">
        <v>936.64</v>
      </c>
      <c r="P24" s="51">
        <f t="shared" si="2"/>
        <v>1219.12</v>
      </c>
      <c r="Q24" s="51">
        <v>297.61</v>
      </c>
      <c r="R24" s="51">
        <v>921.51</v>
      </c>
      <c r="S24" s="51">
        <f t="shared" si="6"/>
        <v>1163.23</v>
      </c>
      <c r="T24" s="51">
        <v>295.12</v>
      </c>
      <c r="U24" s="51">
        <v>868.11</v>
      </c>
      <c r="V24" s="51">
        <f t="shared" si="7"/>
        <v>1161.2961</v>
      </c>
      <c r="W24" s="205">
        <v>302.39047999999997</v>
      </c>
      <c r="X24" s="205">
        <v>858.90562</v>
      </c>
      <c r="Y24" s="51"/>
      <c r="Z24" s="125"/>
      <c r="AA24" s="125"/>
      <c r="AB24" s="51">
        <f t="shared" si="8"/>
        <v>1153.902</v>
      </c>
      <c r="AC24" s="125">
        <f>'[5]TDSheet'!C46</f>
        <v>303.757</v>
      </c>
      <c r="AD24" s="125">
        <f>'[5]TDSheet'!D46</f>
        <v>850.145</v>
      </c>
      <c r="AE24" s="51">
        <f t="shared" si="9"/>
        <v>1156.92</v>
      </c>
      <c r="AF24" s="125">
        <v>311.2</v>
      </c>
      <c r="AG24" s="125">
        <v>845.72</v>
      </c>
      <c r="AH24" s="51">
        <f t="shared" si="10"/>
        <v>1142.71</v>
      </c>
      <c r="AI24" s="125">
        <v>306.99</v>
      </c>
      <c r="AJ24" s="125">
        <v>835.72</v>
      </c>
      <c r="AK24" s="51">
        <f t="shared" si="3"/>
        <v>1163.7</v>
      </c>
      <c r="AL24" s="125">
        <v>327.98</v>
      </c>
      <c r="AM24" s="125">
        <v>835.72</v>
      </c>
      <c r="AN24" s="51">
        <f t="shared" si="4"/>
        <v>1166.85</v>
      </c>
      <c r="AO24" s="125">
        <v>343.09</v>
      </c>
      <c r="AP24" s="125">
        <v>823.76</v>
      </c>
      <c r="AQ24" s="54">
        <f t="shared" si="11"/>
        <v>145.85625</v>
      </c>
    </row>
    <row r="25" spans="1:43" s="18" customFormat="1" ht="15">
      <c r="A25" s="43">
        <v>18</v>
      </c>
      <c r="B25" s="13" t="s">
        <v>59</v>
      </c>
      <c r="C25" s="13" t="s">
        <v>32</v>
      </c>
      <c r="D25" s="41">
        <v>21</v>
      </c>
      <c r="E25" s="41"/>
      <c r="F25" s="43">
        <f>'[1]МКД'!$H$35</f>
        <v>8</v>
      </c>
      <c r="G25" s="51">
        <f t="shared" si="5"/>
        <v>314.28</v>
      </c>
      <c r="H25" s="54">
        <v>71.43</v>
      </c>
      <c r="I25" s="51">
        <v>242.85</v>
      </c>
      <c r="J25" s="51">
        <f t="shared" si="12"/>
        <v>322.33</v>
      </c>
      <c r="K25" s="51">
        <v>75.61</v>
      </c>
      <c r="L25" s="51">
        <v>246.72</v>
      </c>
      <c r="M25" s="51">
        <f t="shared" si="13"/>
        <v>349.60999999999996</v>
      </c>
      <c r="N25" s="51">
        <v>82.08</v>
      </c>
      <c r="O25" s="51">
        <v>267.53</v>
      </c>
      <c r="P25" s="51">
        <f t="shared" si="2"/>
        <v>365.1</v>
      </c>
      <c r="Q25" s="51">
        <v>88.42</v>
      </c>
      <c r="R25" s="51">
        <v>276.68</v>
      </c>
      <c r="S25" s="51">
        <f t="shared" si="6"/>
        <v>191.59</v>
      </c>
      <c r="T25" s="51">
        <v>46.69</v>
      </c>
      <c r="U25" s="51">
        <v>144.9</v>
      </c>
      <c r="V25" s="51">
        <f t="shared" si="7"/>
        <v>222.94455000000002</v>
      </c>
      <c r="W25" s="205">
        <v>56.97307</v>
      </c>
      <c r="X25" s="205">
        <v>165.97148</v>
      </c>
      <c r="Y25" s="51"/>
      <c r="Z25" s="125"/>
      <c r="AA25" s="125"/>
      <c r="AB25" s="51">
        <f t="shared" si="8"/>
        <v>204.161</v>
      </c>
      <c r="AC25" s="125">
        <f>'[5]TDSheet'!C47</f>
        <v>58.431</v>
      </c>
      <c r="AD25" s="125">
        <f>'[5]TDSheet'!D47</f>
        <v>145.73</v>
      </c>
      <c r="AE25" s="51">
        <f t="shared" si="9"/>
        <v>232.4</v>
      </c>
      <c r="AF25" s="125">
        <v>58.47</v>
      </c>
      <c r="AG25" s="125">
        <v>173.93</v>
      </c>
      <c r="AH25" s="51">
        <f t="shared" si="10"/>
        <v>255.10999999999999</v>
      </c>
      <c r="AI25" s="125">
        <v>52.47</v>
      </c>
      <c r="AJ25" s="125">
        <v>202.64</v>
      </c>
      <c r="AK25" s="51">
        <f t="shared" si="3"/>
        <v>274.76</v>
      </c>
      <c r="AL25" s="125">
        <v>52.38</v>
      </c>
      <c r="AM25" s="125">
        <v>222.38</v>
      </c>
      <c r="AN25" s="51">
        <f t="shared" si="4"/>
        <v>260.78</v>
      </c>
      <c r="AO25" s="125">
        <v>56.39</v>
      </c>
      <c r="AP25" s="125">
        <v>204.39</v>
      </c>
      <c r="AQ25" s="54">
        <f t="shared" si="11"/>
        <v>32.5975</v>
      </c>
    </row>
    <row r="26" spans="1:43" s="18" customFormat="1" ht="15">
      <c r="A26" s="43">
        <v>19</v>
      </c>
      <c r="B26" s="13" t="s">
        <v>59</v>
      </c>
      <c r="C26" s="13" t="s">
        <v>65</v>
      </c>
      <c r="D26" s="41">
        <v>4</v>
      </c>
      <c r="E26" s="41"/>
      <c r="F26" s="43">
        <f>'[1]МКД'!$H$38</f>
        <v>12</v>
      </c>
      <c r="G26" s="51">
        <f t="shared" si="5"/>
        <v>253.79</v>
      </c>
      <c r="H26" s="54">
        <v>244.72</v>
      </c>
      <c r="I26" s="51">
        <v>9.07</v>
      </c>
      <c r="J26" s="51">
        <f t="shared" si="12"/>
        <v>266.02</v>
      </c>
      <c r="K26" s="51">
        <v>256.9</v>
      </c>
      <c r="L26" s="51">
        <v>9.12</v>
      </c>
      <c r="M26" s="51">
        <f t="shared" si="13"/>
        <v>272.6</v>
      </c>
      <c r="N26" s="51">
        <v>263.48</v>
      </c>
      <c r="O26" s="51">
        <v>9.12</v>
      </c>
      <c r="P26" s="51">
        <f t="shared" si="2"/>
        <v>263.39</v>
      </c>
      <c r="Q26" s="51">
        <v>254.27</v>
      </c>
      <c r="R26" s="51">
        <v>9.12</v>
      </c>
      <c r="S26" s="51">
        <f t="shared" si="6"/>
        <v>251.84</v>
      </c>
      <c r="T26" s="51">
        <v>242.72</v>
      </c>
      <c r="U26" s="51">
        <v>9.12</v>
      </c>
      <c r="V26" s="51">
        <f t="shared" si="7"/>
        <v>258.7898</v>
      </c>
      <c r="W26" s="205">
        <v>249.66901000000001</v>
      </c>
      <c r="X26" s="205">
        <v>9.120790000000001</v>
      </c>
      <c r="Y26" s="51"/>
      <c r="Z26" s="125"/>
      <c r="AA26" s="125"/>
      <c r="AB26" s="51">
        <f t="shared" si="8"/>
        <v>265.964</v>
      </c>
      <c r="AC26" s="125">
        <f>'[5]TDSheet'!C57</f>
        <v>257.089</v>
      </c>
      <c r="AD26" s="125">
        <f>'[5]TDSheet'!D57</f>
        <v>8.875</v>
      </c>
      <c r="AE26" s="51">
        <f t="shared" si="9"/>
        <v>268.65999999999997</v>
      </c>
      <c r="AF26" s="125">
        <v>258.96</v>
      </c>
      <c r="AG26" s="125">
        <v>9.7</v>
      </c>
      <c r="AH26" s="51">
        <f t="shared" si="10"/>
        <v>276.67</v>
      </c>
      <c r="AI26" s="125">
        <v>266.97</v>
      </c>
      <c r="AJ26" s="125">
        <v>9.7</v>
      </c>
      <c r="AK26" s="51">
        <f t="shared" si="3"/>
        <v>280.53999999999996</v>
      </c>
      <c r="AL26" s="125">
        <v>270.84</v>
      </c>
      <c r="AM26" s="125">
        <v>9.7</v>
      </c>
      <c r="AN26" s="51">
        <f t="shared" si="4"/>
        <v>283.91</v>
      </c>
      <c r="AO26" s="125">
        <v>274.36</v>
      </c>
      <c r="AP26" s="125">
        <v>9.55</v>
      </c>
      <c r="AQ26" s="54">
        <f t="shared" si="11"/>
        <v>23.659166666666668</v>
      </c>
    </row>
    <row r="27" spans="1:43" s="18" customFormat="1" ht="15">
      <c r="A27" s="43">
        <v>20</v>
      </c>
      <c r="B27" s="13" t="s">
        <v>59</v>
      </c>
      <c r="C27" s="13" t="s">
        <v>65</v>
      </c>
      <c r="D27" s="41">
        <v>8</v>
      </c>
      <c r="E27" s="41" t="s">
        <v>17</v>
      </c>
      <c r="F27" s="43">
        <f>'[1]МКД'!$H$39</f>
        <v>12</v>
      </c>
      <c r="G27" s="51">
        <f t="shared" si="5"/>
        <v>483.25</v>
      </c>
      <c r="H27" s="54">
        <v>157.58</v>
      </c>
      <c r="I27" s="51">
        <v>325.67</v>
      </c>
      <c r="J27" s="51">
        <f t="shared" si="12"/>
        <v>486.42</v>
      </c>
      <c r="K27" s="51">
        <v>160.75</v>
      </c>
      <c r="L27" s="51">
        <v>325.67</v>
      </c>
      <c r="M27" s="51">
        <f t="shared" si="13"/>
        <v>486.16</v>
      </c>
      <c r="N27" s="51">
        <v>160.49</v>
      </c>
      <c r="O27" s="51">
        <v>325.67</v>
      </c>
      <c r="P27" s="51">
        <f t="shared" si="2"/>
        <v>486.88</v>
      </c>
      <c r="Q27" s="51">
        <v>161.21</v>
      </c>
      <c r="R27" s="51">
        <v>325.67</v>
      </c>
      <c r="S27" s="51">
        <f t="shared" si="6"/>
        <v>481.3</v>
      </c>
      <c r="T27" s="51">
        <v>155.63</v>
      </c>
      <c r="U27" s="51">
        <v>325.67</v>
      </c>
      <c r="V27" s="51">
        <f t="shared" si="7"/>
        <v>484.85237</v>
      </c>
      <c r="W27" s="205">
        <v>160.93185</v>
      </c>
      <c r="X27" s="205">
        <v>323.92052</v>
      </c>
      <c r="Y27" s="51"/>
      <c r="Z27" s="125"/>
      <c r="AA27" s="125"/>
      <c r="AB27" s="51">
        <f t="shared" si="8"/>
        <v>489.172</v>
      </c>
      <c r="AC27" s="125">
        <f>'[5]TDSheet'!C58</f>
        <v>161.577</v>
      </c>
      <c r="AD27" s="125">
        <f>'[5]TDSheet'!D58</f>
        <v>327.595</v>
      </c>
      <c r="AE27" s="51">
        <f t="shared" si="9"/>
        <v>482.87</v>
      </c>
      <c r="AF27" s="125">
        <v>160.95</v>
      </c>
      <c r="AG27" s="125">
        <v>321.92</v>
      </c>
      <c r="AH27" s="51">
        <f t="shared" si="10"/>
        <v>484.9</v>
      </c>
      <c r="AI27" s="125">
        <v>162.98</v>
      </c>
      <c r="AJ27" s="125">
        <v>321.92</v>
      </c>
      <c r="AK27" s="51">
        <f t="shared" si="3"/>
        <v>483.12</v>
      </c>
      <c r="AL27" s="125">
        <v>161.2</v>
      </c>
      <c r="AM27" s="125">
        <v>321.92</v>
      </c>
      <c r="AN27" s="51">
        <f t="shared" si="4"/>
        <v>320.88</v>
      </c>
      <c r="AO27" s="125">
        <v>112.34</v>
      </c>
      <c r="AP27" s="125">
        <v>208.54</v>
      </c>
      <c r="AQ27" s="54">
        <f t="shared" si="11"/>
        <v>26.74</v>
      </c>
    </row>
    <row r="28" spans="1:45" s="18" customFormat="1" ht="15">
      <c r="A28" s="43">
        <v>21</v>
      </c>
      <c r="B28" s="13" t="s">
        <v>59</v>
      </c>
      <c r="C28" s="13" t="s">
        <v>65</v>
      </c>
      <c r="D28" s="41">
        <v>9</v>
      </c>
      <c r="E28" s="41"/>
      <c r="F28" s="43">
        <f>'[1]МКД'!$H$40</f>
        <v>12</v>
      </c>
      <c r="G28" s="51">
        <f t="shared" si="5"/>
        <v>162.52</v>
      </c>
      <c r="H28" s="54">
        <v>148.4</v>
      </c>
      <c r="I28" s="51">
        <v>14.12</v>
      </c>
      <c r="J28" s="51">
        <f t="shared" si="12"/>
        <v>163.6</v>
      </c>
      <c r="K28" s="51">
        <v>149.48</v>
      </c>
      <c r="L28" s="51">
        <v>14.12</v>
      </c>
      <c r="M28" s="51">
        <f t="shared" si="13"/>
        <v>157.28</v>
      </c>
      <c r="N28" s="51">
        <v>144.55</v>
      </c>
      <c r="O28" s="51">
        <v>12.73</v>
      </c>
      <c r="P28" s="51">
        <f t="shared" si="2"/>
        <v>157.35</v>
      </c>
      <c r="Q28" s="51">
        <v>144.62</v>
      </c>
      <c r="R28" s="51">
        <v>12.73</v>
      </c>
      <c r="S28" s="51">
        <f t="shared" si="6"/>
        <v>161.42999999999998</v>
      </c>
      <c r="T28" s="51">
        <v>148.7</v>
      </c>
      <c r="U28" s="51">
        <v>12.73</v>
      </c>
      <c r="V28" s="51">
        <f t="shared" si="7"/>
        <v>160.17973</v>
      </c>
      <c r="W28" s="205">
        <v>147.44612</v>
      </c>
      <c r="X28" s="205">
        <v>12.73361</v>
      </c>
      <c r="Y28" s="51"/>
      <c r="Z28" s="125"/>
      <c r="AA28" s="125"/>
      <c r="AB28" s="51">
        <f t="shared" si="8"/>
        <v>168.72299999999998</v>
      </c>
      <c r="AC28" s="125">
        <f>'[5]TDSheet'!C59</f>
        <v>154.237</v>
      </c>
      <c r="AD28" s="125">
        <f>'[5]TDSheet'!D59</f>
        <v>14.486</v>
      </c>
      <c r="AE28" s="51">
        <f t="shared" si="9"/>
        <v>169.39999999999998</v>
      </c>
      <c r="AF28" s="125">
        <v>156.67</v>
      </c>
      <c r="AG28" s="125">
        <v>12.73</v>
      </c>
      <c r="AH28" s="51">
        <f t="shared" si="10"/>
        <v>167.53</v>
      </c>
      <c r="AI28" s="125">
        <v>154.8</v>
      </c>
      <c r="AJ28" s="125">
        <v>12.73</v>
      </c>
      <c r="AK28" s="51">
        <f t="shared" si="3"/>
        <v>169.11999999999998</v>
      </c>
      <c r="AL28" s="125">
        <v>156.39</v>
      </c>
      <c r="AM28" s="125">
        <v>12.73</v>
      </c>
      <c r="AN28" s="51">
        <f t="shared" si="4"/>
        <v>176.04</v>
      </c>
      <c r="AO28" s="125">
        <v>163.31</v>
      </c>
      <c r="AP28" s="125">
        <v>12.73</v>
      </c>
      <c r="AQ28" s="54">
        <f t="shared" si="11"/>
        <v>14.67</v>
      </c>
      <c r="AS28" s="177"/>
    </row>
    <row r="29" spans="1:43" s="18" customFormat="1" ht="15">
      <c r="A29" s="43">
        <v>22</v>
      </c>
      <c r="B29" s="13" t="s">
        <v>59</v>
      </c>
      <c r="C29" s="13" t="s">
        <v>65</v>
      </c>
      <c r="D29" s="41">
        <v>10</v>
      </c>
      <c r="E29" s="41"/>
      <c r="F29" s="43">
        <f>'[1]МКД'!$H$41</f>
        <v>12</v>
      </c>
      <c r="G29" s="51">
        <f t="shared" si="5"/>
        <v>47.02</v>
      </c>
      <c r="H29" s="54">
        <v>47.02</v>
      </c>
      <c r="I29" s="51"/>
      <c r="J29" s="51">
        <f t="shared" si="12"/>
        <v>54.04</v>
      </c>
      <c r="K29" s="51">
        <v>54.04</v>
      </c>
      <c r="L29" s="51"/>
      <c r="M29" s="51">
        <f t="shared" si="13"/>
        <v>54.08</v>
      </c>
      <c r="N29" s="51">
        <v>54.08</v>
      </c>
      <c r="O29" s="51">
        <v>0</v>
      </c>
      <c r="P29" s="51">
        <f t="shared" si="2"/>
        <v>60.9</v>
      </c>
      <c r="Q29" s="51">
        <v>60.9</v>
      </c>
      <c r="R29" s="51"/>
      <c r="S29" s="51">
        <f t="shared" si="6"/>
        <v>62.59</v>
      </c>
      <c r="T29" s="51">
        <v>62.59</v>
      </c>
      <c r="U29" s="51"/>
      <c r="V29" s="51">
        <f t="shared" si="7"/>
        <v>68.94619</v>
      </c>
      <c r="W29" s="205">
        <v>68.94625</v>
      </c>
      <c r="X29" s="205">
        <v>-5.9999999999999995E-05</v>
      </c>
      <c r="Y29" s="51"/>
      <c r="Z29" s="125"/>
      <c r="AA29" s="125"/>
      <c r="AB29" s="51">
        <f t="shared" si="8"/>
        <v>85.684</v>
      </c>
      <c r="AC29" s="125">
        <f>'[5]TDSheet'!C52</f>
        <v>85.684</v>
      </c>
      <c r="AD29" s="125">
        <f>'[5]TDSheet'!D52</f>
        <v>0</v>
      </c>
      <c r="AE29" s="51">
        <f t="shared" si="9"/>
        <v>77.95</v>
      </c>
      <c r="AF29" s="125">
        <v>85.95</v>
      </c>
      <c r="AG29" s="125">
        <v>-8</v>
      </c>
      <c r="AH29" s="51">
        <f t="shared" si="10"/>
        <v>86.88</v>
      </c>
      <c r="AI29" s="125">
        <v>94.88</v>
      </c>
      <c r="AJ29" s="125">
        <v>-8</v>
      </c>
      <c r="AK29" s="51">
        <f t="shared" si="3"/>
        <v>87.7</v>
      </c>
      <c r="AL29" s="125">
        <v>95.7</v>
      </c>
      <c r="AM29" s="125">
        <v>-8</v>
      </c>
      <c r="AN29" s="51">
        <f t="shared" si="4"/>
        <v>87.9</v>
      </c>
      <c r="AO29" s="125">
        <v>95.9</v>
      </c>
      <c r="AP29" s="125">
        <v>-8</v>
      </c>
      <c r="AQ29" s="54">
        <f t="shared" si="11"/>
        <v>7.325</v>
      </c>
    </row>
    <row r="30" spans="1:43" s="18" customFormat="1" ht="15">
      <c r="A30" s="43">
        <v>23</v>
      </c>
      <c r="B30" s="13" t="s">
        <v>59</v>
      </c>
      <c r="C30" s="13" t="s">
        <v>65</v>
      </c>
      <c r="D30" s="41">
        <v>12</v>
      </c>
      <c r="E30" s="41"/>
      <c r="F30" s="43">
        <f>'[1]МКД'!$H$42</f>
        <v>12</v>
      </c>
      <c r="G30" s="51">
        <f t="shared" si="5"/>
        <v>18.09</v>
      </c>
      <c r="H30" s="54">
        <v>18.09</v>
      </c>
      <c r="I30" s="51"/>
      <c r="J30" s="51">
        <f t="shared" si="12"/>
        <v>19.51</v>
      </c>
      <c r="K30" s="51">
        <v>19.51</v>
      </c>
      <c r="L30" s="51"/>
      <c r="M30" s="51">
        <f>SUM(N30:O30)</f>
        <v>13.74</v>
      </c>
      <c r="N30" s="51">
        <v>13.74</v>
      </c>
      <c r="O30" s="51">
        <v>0</v>
      </c>
      <c r="P30" s="51">
        <f t="shared" si="2"/>
        <v>15.16</v>
      </c>
      <c r="Q30" s="51">
        <v>15.16</v>
      </c>
      <c r="R30" s="51"/>
      <c r="S30" s="51">
        <f t="shared" si="6"/>
        <v>16.58</v>
      </c>
      <c r="T30" s="51">
        <v>16.58</v>
      </c>
      <c r="U30" s="51"/>
      <c r="V30" s="51">
        <f t="shared" si="7"/>
        <v>18.17407</v>
      </c>
      <c r="W30" s="205">
        <v>18.17407</v>
      </c>
      <c r="X30" s="205">
        <v>0</v>
      </c>
      <c r="Y30" s="51"/>
      <c r="Z30" s="125"/>
      <c r="AA30" s="125"/>
      <c r="AB30" s="51">
        <f t="shared" si="8"/>
        <v>7.962</v>
      </c>
      <c r="AC30" s="125">
        <f>'[5]TDSheet'!C53</f>
        <v>7.962</v>
      </c>
      <c r="AD30" s="125">
        <f>'[5]TDSheet'!D53</f>
        <v>0</v>
      </c>
      <c r="AE30" s="51">
        <f t="shared" si="9"/>
        <v>12.57</v>
      </c>
      <c r="AF30" s="125">
        <v>12.57</v>
      </c>
      <c r="AG30" s="125"/>
      <c r="AH30" s="51">
        <f t="shared" si="10"/>
        <v>15.99</v>
      </c>
      <c r="AI30" s="125">
        <v>15.99</v>
      </c>
      <c r="AJ30" s="125"/>
      <c r="AK30" s="51">
        <f t="shared" si="3"/>
        <v>17.12</v>
      </c>
      <c r="AL30" s="125">
        <v>17.12</v>
      </c>
      <c r="AM30" s="125"/>
      <c r="AN30" s="51">
        <f t="shared" si="4"/>
        <v>15.26</v>
      </c>
      <c r="AO30" s="125">
        <v>15.26</v>
      </c>
      <c r="AP30" s="125"/>
      <c r="AQ30" s="54">
        <f t="shared" si="11"/>
        <v>1.2716666666666667</v>
      </c>
    </row>
    <row r="31" spans="1:43" s="18" customFormat="1" ht="15">
      <c r="A31" s="43">
        <v>24</v>
      </c>
      <c r="B31" s="13" t="s">
        <v>59</v>
      </c>
      <c r="C31" s="13" t="s">
        <v>65</v>
      </c>
      <c r="D31" s="41">
        <v>12</v>
      </c>
      <c r="E31" s="41" t="s">
        <v>17</v>
      </c>
      <c r="F31" s="43">
        <f>'[1]МКД'!$H$43</f>
        <v>12</v>
      </c>
      <c r="G31" s="51">
        <f t="shared" si="5"/>
        <v>21.73</v>
      </c>
      <c r="H31" s="54">
        <v>21.75</v>
      </c>
      <c r="I31" s="51">
        <v>-0.02</v>
      </c>
      <c r="J31" s="51">
        <f t="shared" si="12"/>
        <v>25.5</v>
      </c>
      <c r="K31" s="51">
        <v>25.52</v>
      </c>
      <c r="L31" s="51">
        <v>-0.02</v>
      </c>
      <c r="M31" s="51">
        <f>SUM(N31:O31)</f>
        <v>31.62</v>
      </c>
      <c r="N31" s="51">
        <v>31.64</v>
      </c>
      <c r="O31" s="51">
        <v>-0.02</v>
      </c>
      <c r="P31" s="51">
        <f t="shared" si="2"/>
        <v>27.9</v>
      </c>
      <c r="Q31" s="51">
        <v>27.9</v>
      </c>
      <c r="R31" s="51"/>
      <c r="S31" s="51">
        <f t="shared" si="6"/>
        <v>25.52</v>
      </c>
      <c r="T31" s="51">
        <v>25.52</v>
      </c>
      <c r="U31" s="51"/>
      <c r="V31" s="51">
        <f t="shared" si="7"/>
        <v>25.51747</v>
      </c>
      <c r="W31" s="205">
        <v>25.51747</v>
      </c>
      <c r="X31" s="205">
        <v>0</v>
      </c>
      <c r="Y31" s="51"/>
      <c r="Z31" s="125"/>
      <c r="AA31" s="125"/>
      <c r="AB31" s="51">
        <f t="shared" si="8"/>
        <v>25.025</v>
      </c>
      <c r="AC31" s="125">
        <f>'[5]TDSheet'!C54</f>
        <v>25.025</v>
      </c>
      <c r="AD31" s="125">
        <f>'[5]TDSheet'!D54</f>
        <v>0</v>
      </c>
      <c r="AE31" s="51">
        <f t="shared" si="9"/>
        <v>31.2</v>
      </c>
      <c r="AF31" s="125">
        <v>31.2</v>
      </c>
      <c r="AG31" s="125"/>
      <c r="AH31" s="51">
        <f t="shared" si="10"/>
        <v>25.53</v>
      </c>
      <c r="AI31" s="125">
        <v>25.53</v>
      </c>
      <c r="AJ31" s="125"/>
      <c r="AK31" s="51">
        <f t="shared" si="3"/>
        <v>27.42</v>
      </c>
      <c r="AL31" s="125">
        <v>27.42</v>
      </c>
      <c r="AM31" s="125"/>
      <c r="AN31" s="51">
        <f t="shared" si="4"/>
        <v>33.61</v>
      </c>
      <c r="AO31" s="125">
        <v>33.61</v>
      </c>
      <c r="AP31" s="125"/>
      <c r="AQ31" s="54">
        <f t="shared" si="11"/>
        <v>2.8008333333333333</v>
      </c>
    </row>
    <row r="32" spans="1:43" s="18" customFormat="1" ht="15">
      <c r="A32" s="43">
        <v>25</v>
      </c>
      <c r="B32" s="13" t="s">
        <v>59</v>
      </c>
      <c r="C32" s="13" t="s">
        <v>65</v>
      </c>
      <c r="D32" s="41">
        <v>13</v>
      </c>
      <c r="E32" s="41"/>
      <c r="F32" s="43">
        <f>'[1]МКД'!$H$44</f>
        <v>12</v>
      </c>
      <c r="G32" s="51">
        <f t="shared" si="5"/>
        <v>87.45</v>
      </c>
      <c r="H32" s="54">
        <v>45.14</v>
      </c>
      <c r="I32" s="51">
        <v>42.31</v>
      </c>
      <c r="J32" s="51">
        <f t="shared" si="12"/>
        <v>93.25</v>
      </c>
      <c r="K32" s="51">
        <v>50.94</v>
      </c>
      <c r="L32" s="51">
        <v>42.31</v>
      </c>
      <c r="M32" s="51">
        <f aca="true" t="shared" si="14" ref="M32:M37">SUM(N32:O32)</f>
        <v>89.08000000000001</v>
      </c>
      <c r="N32" s="51">
        <v>46.77</v>
      </c>
      <c r="O32" s="51">
        <v>42.31</v>
      </c>
      <c r="P32" s="51">
        <f t="shared" si="2"/>
        <v>92.1</v>
      </c>
      <c r="Q32" s="51">
        <v>53.87</v>
      </c>
      <c r="R32" s="51">
        <v>38.23</v>
      </c>
      <c r="S32" s="51">
        <f t="shared" si="6"/>
        <v>88.25</v>
      </c>
      <c r="T32" s="51">
        <v>50.02</v>
      </c>
      <c r="U32" s="51">
        <v>38.23</v>
      </c>
      <c r="V32" s="51">
        <f t="shared" si="7"/>
        <v>90.25377</v>
      </c>
      <c r="W32" s="205">
        <v>52.02344</v>
      </c>
      <c r="X32" s="205">
        <v>38.23033</v>
      </c>
      <c r="Y32" s="51"/>
      <c r="Z32" s="125"/>
      <c r="AA32" s="125"/>
      <c r="AB32" s="51">
        <f t="shared" si="8"/>
        <v>97.405</v>
      </c>
      <c r="AC32" s="125">
        <f>'[5]TDSheet'!C55</f>
        <v>55.098</v>
      </c>
      <c r="AD32" s="125">
        <f>'[5]TDSheet'!D55</f>
        <v>42.307</v>
      </c>
      <c r="AE32" s="51">
        <f t="shared" si="9"/>
        <v>94.47</v>
      </c>
      <c r="AF32" s="125">
        <v>56.24</v>
      </c>
      <c r="AG32" s="125">
        <v>38.23</v>
      </c>
      <c r="AH32" s="51">
        <f t="shared" si="10"/>
        <v>93.22999999999999</v>
      </c>
      <c r="AI32" s="125">
        <v>55</v>
      </c>
      <c r="AJ32" s="125">
        <v>38.23</v>
      </c>
      <c r="AK32" s="51">
        <f t="shared" si="3"/>
        <v>97.72</v>
      </c>
      <c r="AL32" s="125">
        <v>59.03</v>
      </c>
      <c r="AM32" s="125">
        <v>38.69</v>
      </c>
      <c r="AN32" s="51">
        <f t="shared" si="4"/>
        <v>101.75999999999999</v>
      </c>
      <c r="AO32" s="125">
        <v>63.07</v>
      </c>
      <c r="AP32" s="125">
        <v>38.69</v>
      </c>
      <c r="AQ32" s="54">
        <f t="shared" si="11"/>
        <v>8.479999999999999</v>
      </c>
    </row>
    <row r="33" spans="1:43" s="18" customFormat="1" ht="15">
      <c r="A33" s="43">
        <v>26</v>
      </c>
      <c r="B33" s="13" t="s">
        <v>59</v>
      </c>
      <c r="C33" s="13" t="s">
        <v>65</v>
      </c>
      <c r="D33" s="41">
        <v>14</v>
      </c>
      <c r="E33" s="41"/>
      <c r="F33" s="43">
        <f>'[2]МКД'!$H$276</f>
        <v>16</v>
      </c>
      <c r="G33" s="51">
        <f t="shared" si="5"/>
        <v>111.77</v>
      </c>
      <c r="H33" s="54">
        <v>112.31</v>
      </c>
      <c r="I33" s="51">
        <v>-0.54</v>
      </c>
      <c r="J33" s="51">
        <f t="shared" si="12"/>
        <v>135.1</v>
      </c>
      <c r="K33" s="51">
        <v>135.64</v>
      </c>
      <c r="L33" s="51">
        <v>-0.54</v>
      </c>
      <c r="M33" s="51">
        <f t="shared" si="14"/>
        <v>156.78</v>
      </c>
      <c r="N33" s="51">
        <v>157.32</v>
      </c>
      <c r="O33" s="51">
        <v>-0.54</v>
      </c>
      <c r="P33" s="51">
        <f t="shared" si="2"/>
        <v>102.72</v>
      </c>
      <c r="Q33" s="51">
        <v>103.26</v>
      </c>
      <c r="R33" s="51">
        <v>-0.54</v>
      </c>
      <c r="S33" s="51">
        <f t="shared" si="6"/>
        <v>90.77999999999999</v>
      </c>
      <c r="T33" s="51">
        <v>91.32</v>
      </c>
      <c r="U33" s="51">
        <v>-0.54</v>
      </c>
      <c r="V33" s="51">
        <f t="shared" si="7"/>
        <v>113.04328</v>
      </c>
      <c r="W33" s="205">
        <v>113.58045</v>
      </c>
      <c r="X33" s="205">
        <v>-0.5371699999999999</v>
      </c>
      <c r="Y33" s="51"/>
      <c r="Z33" s="125"/>
      <c r="AA33" s="125"/>
      <c r="AB33" s="51">
        <f t="shared" si="8"/>
        <v>96.26400000000001</v>
      </c>
      <c r="AC33" s="125">
        <f>'[5]TDSheet'!C56</f>
        <v>92.781</v>
      </c>
      <c r="AD33" s="125">
        <f>'[5]TDSheet'!D56</f>
        <v>3.483</v>
      </c>
      <c r="AE33" s="51">
        <f t="shared" si="9"/>
        <v>118.89</v>
      </c>
      <c r="AF33" s="125">
        <v>119.43</v>
      </c>
      <c r="AG33" s="125">
        <v>-0.54</v>
      </c>
      <c r="AH33" s="51">
        <f t="shared" si="10"/>
        <v>100.97999999999999</v>
      </c>
      <c r="AI33" s="125">
        <v>101.52</v>
      </c>
      <c r="AJ33" s="125">
        <v>-0.54</v>
      </c>
      <c r="AK33" s="51">
        <f t="shared" si="3"/>
        <v>131.95000000000002</v>
      </c>
      <c r="AL33" s="125">
        <v>132.49</v>
      </c>
      <c r="AM33" s="125">
        <v>-0.54</v>
      </c>
      <c r="AN33" s="51">
        <f t="shared" si="4"/>
        <v>158.58</v>
      </c>
      <c r="AO33" s="125">
        <v>159.12</v>
      </c>
      <c r="AP33" s="125">
        <v>-0.54</v>
      </c>
      <c r="AQ33" s="54">
        <f t="shared" si="11"/>
        <v>9.91125</v>
      </c>
    </row>
    <row r="34" spans="1:43" s="18" customFormat="1" ht="15" hidden="1" outlineLevel="1">
      <c r="A34" s="43"/>
      <c r="B34" s="13" t="s">
        <v>59</v>
      </c>
      <c r="C34" s="13" t="s">
        <v>66</v>
      </c>
      <c r="D34" s="41">
        <v>3</v>
      </c>
      <c r="E34" s="41"/>
      <c r="F34" s="43">
        <f>'[1]МКД'!$H$45</f>
        <v>2</v>
      </c>
      <c r="G34" s="51">
        <f t="shared" si="5"/>
        <v>16.06</v>
      </c>
      <c r="H34" s="54">
        <v>7.61</v>
      </c>
      <c r="I34" s="51">
        <v>8.45</v>
      </c>
      <c r="J34" s="51">
        <f t="shared" si="12"/>
        <v>7.61</v>
      </c>
      <c r="K34" s="51">
        <v>7.61</v>
      </c>
      <c r="L34" s="51"/>
      <c r="M34" s="51">
        <f>N34+O34</f>
        <v>7.22</v>
      </c>
      <c r="N34" s="51">
        <v>7.22</v>
      </c>
      <c r="O34" s="51">
        <v>0</v>
      </c>
      <c r="P34" s="51">
        <f t="shared" si="2"/>
        <v>7.22</v>
      </c>
      <c r="Q34" s="51">
        <v>7.22</v>
      </c>
      <c r="R34" s="51"/>
      <c r="S34" s="51">
        <f t="shared" si="6"/>
        <v>7.23</v>
      </c>
      <c r="T34" s="51">
        <v>7.23</v>
      </c>
      <c r="U34" s="51"/>
      <c r="V34" s="51">
        <f t="shared" si="7"/>
        <v>0</v>
      </c>
      <c r="W34" s="51">
        <v>0</v>
      </c>
      <c r="X34" s="51">
        <v>0</v>
      </c>
      <c r="Y34" s="51"/>
      <c r="Z34" s="125"/>
      <c r="AA34" s="125"/>
      <c r="AB34" s="51">
        <f t="shared" si="8"/>
        <v>0</v>
      </c>
      <c r="AC34" s="125">
        <f>'[5]TDSheet'!C60</f>
        <v>0</v>
      </c>
      <c r="AD34" s="125">
        <f>'[5]TDSheet'!D60</f>
        <v>0</v>
      </c>
      <c r="AE34" s="51"/>
      <c r="AF34" s="351" t="s">
        <v>141</v>
      </c>
      <c r="AG34" s="352"/>
      <c r="AH34" s="51">
        <f t="shared" si="10"/>
        <v>0</v>
      </c>
      <c r="AI34" s="125"/>
      <c r="AJ34" s="125"/>
      <c r="AK34" s="51">
        <f t="shared" si="3"/>
        <v>0</v>
      </c>
      <c r="AL34" s="125"/>
      <c r="AM34" s="125"/>
      <c r="AN34" s="51">
        <f t="shared" si="4"/>
        <v>0</v>
      </c>
      <c r="AO34" s="125"/>
      <c r="AP34" s="125"/>
      <c r="AQ34" s="54">
        <f t="shared" si="11"/>
        <v>0</v>
      </c>
    </row>
    <row r="35" spans="1:43" s="18" customFormat="1" ht="15" collapsed="1">
      <c r="A35" s="43">
        <v>27</v>
      </c>
      <c r="B35" s="13" t="s">
        <v>59</v>
      </c>
      <c r="C35" s="13" t="s">
        <v>16</v>
      </c>
      <c r="D35" s="41">
        <v>16</v>
      </c>
      <c r="E35" s="41"/>
      <c r="F35" s="43">
        <f>'[1]МКД'!$H$46</f>
        <v>9</v>
      </c>
      <c r="G35" s="51">
        <f t="shared" si="5"/>
        <v>188.17000000000002</v>
      </c>
      <c r="H35" s="54">
        <v>142.52</v>
      </c>
      <c r="I35" s="51">
        <v>45.65</v>
      </c>
      <c r="J35" s="51">
        <f t="shared" si="12"/>
        <v>201.15</v>
      </c>
      <c r="K35" s="51">
        <v>155.5</v>
      </c>
      <c r="L35" s="51">
        <v>45.65</v>
      </c>
      <c r="M35" s="51">
        <f>SUM(N35:O35)</f>
        <v>208.6</v>
      </c>
      <c r="N35" s="51">
        <v>162.95</v>
      </c>
      <c r="O35" s="51">
        <v>45.65</v>
      </c>
      <c r="P35" s="51">
        <f t="shared" si="2"/>
        <v>217.9</v>
      </c>
      <c r="Q35" s="51">
        <v>176.25</v>
      </c>
      <c r="R35" s="51">
        <v>41.65</v>
      </c>
      <c r="S35" s="51">
        <f t="shared" si="6"/>
        <v>212.13</v>
      </c>
      <c r="T35" s="51">
        <v>170.48</v>
      </c>
      <c r="U35" s="51">
        <v>41.65</v>
      </c>
      <c r="V35" s="51">
        <f t="shared" si="7"/>
        <v>213.77694999999997</v>
      </c>
      <c r="W35" s="205">
        <v>172.12995999999998</v>
      </c>
      <c r="X35" s="205">
        <v>41.646989999999995</v>
      </c>
      <c r="Y35" s="51"/>
      <c r="Z35" s="125"/>
      <c r="AA35" s="125"/>
      <c r="AB35" s="51">
        <f t="shared" si="8"/>
        <v>220.2</v>
      </c>
      <c r="AC35" s="125">
        <f>'[5]TDSheet'!C62</f>
        <v>152.832</v>
      </c>
      <c r="AD35" s="125">
        <f>'[5]TDSheet'!D62</f>
        <v>67.368</v>
      </c>
      <c r="AE35" s="51">
        <f t="shared" si="9"/>
        <v>197.87</v>
      </c>
      <c r="AF35" s="125">
        <v>163</v>
      </c>
      <c r="AG35" s="125">
        <v>34.87</v>
      </c>
      <c r="AH35" s="51">
        <f t="shared" si="10"/>
        <v>199.02</v>
      </c>
      <c r="AI35" s="125">
        <v>164.15</v>
      </c>
      <c r="AJ35" s="125">
        <v>34.87</v>
      </c>
      <c r="AK35" s="51">
        <f t="shared" si="3"/>
        <v>194.89000000000001</v>
      </c>
      <c r="AL35" s="125">
        <v>165.02</v>
      </c>
      <c r="AM35" s="125">
        <v>29.87</v>
      </c>
      <c r="AN35" s="51">
        <f t="shared" si="4"/>
        <v>210.73000000000002</v>
      </c>
      <c r="AO35" s="125">
        <v>180.86</v>
      </c>
      <c r="AP35" s="125">
        <v>29.87</v>
      </c>
      <c r="AQ35" s="54">
        <f t="shared" si="11"/>
        <v>23.414444444444445</v>
      </c>
    </row>
    <row r="36" spans="1:43" s="18" customFormat="1" ht="15">
      <c r="A36" s="43">
        <v>28</v>
      </c>
      <c r="B36" s="13" t="s">
        <v>59</v>
      </c>
      <c r="C36" s="13" t="s">
        <v>16</v>
      </c>
      <c r="D36" s="41">
        <v>18</v>
      </c>
      <c r="E36" s="41"/>
      <c r="F36" s="43">
        <f>'[1]МКД'!$H$47</f>
        <v>12</v>
      </c>
      <c r="G36" s="51">
        <f t="shared" si="5"/>
        <v>16.23</v>
      </c>
      <c r="H36" s="54">
        <v>17.29</v>
      </c>
      <c r="I36" s="51">
        <v>-1.06</v>
      </c>
      <c r="J36" s="51">
        <f t="shared" si="12"/>
        <v>19.18</v>
      </c>
      <c r="K36" s="51">
        <v>20.24</v>
      </c>
      <c r="L36" s="51">
        <v>-1.06</v>
      </c>
      <c r="M36" s="51">
        <f t="shared" si="14"/>
        <v>17.42</v>
      </c>
      <c r="N36" s="51">
        <v>18.48</v>
      </c>
      <c r="O36" s="51">
        <v>-1.06</v>
      </c>
      <c r="P36" s="51">
        <f t="shared" si="2"/>
        <v>20.880000000000003</v>
      </c>
      <c r="Q36" s="51">
        <v>21.94</v>
      </c>
      <c r="R36" s="51">
        <v>-1.06</v>
      </c>
      <c r="S36" s="51">
        <f t="shared" si="6"/>
        <v>21.470000000000002</v>
      </c>
      <c r="T36" s="51">
        <v>23.53</v>
      </c>
      <c r="U36" s="51">
        <v>-2.06</v>
      </c>
      <c r="V36" s="51">
        <f t="shared" si="7"/>
        <v>26.818150000000003</v>
      </c>
      <c r="W36" s="205">
        <v>28.87582</v>
      </c>
      <c r="X36" s="205">
        <v>-2.05767</v>
      </c>
      <c r="Y36" s="51"/>
      <c r="Z36" s="125"/>
      <c r="AA36" s="125"/>
      <c r="AB36" s="51">
        <f t="shared" si="8"/>
        <v>17.366</v>
      </c>
      <c r="AC36" s="125">
        <f>'[5]TDSheet'!C63</f>
        <v>17.366</v>
      </c>
      <c r="AD36" s="125">
        <f>'[5]TDSheet'!D63</f>
        <v>0</v>
      </c>
      <c r="AE36" s="51">
        <f t="shared" si="9"/>
        <v>20.380000000000003</v>
      </c>
      <c r="AF36" s="125">
        <v>21.21</v>
      </c>
      <c r="AG36" s="125">
        <v>-0.83</v>
      </c>
      <c r="AH36" s="51">
        <f t="shared" si="10"/>
        <v>20.14</v>
      </c>
      <c r="AI36" s="125">
        <v>20.97</v>
      </c>
      <c r="AJ36" s="125">
        <v>-0.83</v>
      </c>
      <c r="AK36" s="51">
        <f t="shared" si="3"/>
        <v>22.73</v>
      </c>
      <c r="AL36" s="125">
        <v>23.56</v>
      </c>
      <c r="AM36" s="125">
        <v>-0.83</v>
      </c>
      <c r="AN36" s="51">
        <f t="shared" si="4"/>
        <v>20.69</v>
      </c>
      <c r="AO36" s="125">
        <v>21.52</v>
      </c>
      <c r="AP36" s="125">
        <v>-0.83</v>
      </c>
      <c r="AQ36" s="54">
        <f t="shared" si="11"/>
        <v>1.7241666666666668</v>
      </c>
    </row>
    <row r="37" spans="1:43" s="18" customFormat="1" ht="15">
      <c r="A37" s="43">
        <v>29</v>
      </c>
      <c r="B37" s="13" t="s">
        <v>59</v>
      </c>
      <c r="C37" s="13" t="s">
        <v>16</v>
      </c>
      <c r="D37" s="41">
        <v>26</v>
      </c>
      <c r="E37" s="41"/>
      <c r="F37" s="43">
        <f>'[1]МКД'!$H$48</f>
        <v>12</v>
      </c>
      <c r="G37" s="51">
        <f t="shared" si="5"/>
        <v>99.29</v>
      </c>
      <c r="H37" s="54">
        <v>56.34</v>
      </c>
      <c r="I37" s="51">
        <v>42.95</v>
      </c>
      <c r="J37" s="51">
        <f t="shared" si="12"/>
        <v>103.58</v>
      </c>
      <c r="K37" s="51">
        <v>58.47</v>
      </c>
      <c r="L37" s="51">
        <v>45.11</v>
      </c>
      <c r="M37" s="51">
        <f t="shared" si="14"/>
        <v>110.11</v>
      </c>
      <c r="N37" s="51">
        <v>57.46</v>
      </c>
      <c r="O37" s="51">
        <v>52.65</v>
      </c>
      <c r="P37" s="51">
        <f t="shared" si="2"/>
        <v>119.89</v>
      </c>
      <c r="Q37" s="51">
        <v>60.45</v>
      </c>
      <c r="R37" s="51">
        <v>59.44</v>
      </c>
      <c r="S37" s="51">
        <f t="shared" si="6"/>
        <v>110.81</v>
      </c>
      <c r="T37" s="51">
        <v>56.3</v>
      </c>
      <c r="U37" s="51">
        <v>54.51</v>
      </c>
      <c r="V37" s="51">
        <f t="shared" si="7"/>
        <v>141.45175999999998</v>
      </c>
      <c r="W37" s="205">
        <v>65.90262</v>
      </c>
      <c r="X37" s="205">
        <v>75.54914</v>
      </c>
      <c r="Y37" s="51"/>
      <c r="Z37" s="125"/>
      <c r="AA37" s="125"/>
      <c r="AB37" s="51">
        <f t="shared" si="8"/>
        <v>117.54</v>
      </c>
      <c r="AC37" s="125">
        <f>'[5]TDSheet'!C65</f>
        <v>69.977</v>
      </c>
      <c r="AD37" s="125">
        <f>'[5]TDSheet'!D65</f>
        <v>47.563</v>
      </c>
      <c r="AE37" s="51">
        <f t="shared" si="9"/>
        <v>115.64</v>
      </c>
      <c r="AF37" s="125">
        <v>84.44</v>
      </c>
      <c r="AG37" s="125">
        <v>31.2</v>
      </c>
      <c r="AH37" s="51">
        <f t="shared" si="10"/>
        <v>159.53</v>
      </c>
      <c r="AI37" s="125">
        <v>76.43</v>
      </c>
      <c r="AJ37" s="125">
        <v>83.1</v>
      </c>
      <c r="AK37" s="51">
        <f t="shared" si="3"/>
        <v>188.68900000000002</v>
      </c>
      <c r="AL37" s="125">
        <v>77.489</v>
      </c>
      <c r="AM37" s="125">
        <v>111.2</v>
      </c>
      <c r="AN37" s="51">
        <f t="shared" si="4"/>
        <v>216.06</v>
      </c>
      <c r="AO37" s="125">
        <v>85.83</v>
      </c>
      <c r="AP37" s="125">
        <v>130.23</v>
      </c>
      <c r="AQ37" s="54">
        <f t="shared" si="11"/>
        <v>18.005</v>
      </c>
    </row>
    <row r="38" spans="1:43" s="18" customFormat="1" ht="15">
      <c r="A38" s="43">
        <v>30</v>
      </c>
      <c r="B38" s="13" t="s">
        <v>59</v>
      </c>
      <c r="C38" s="13" t="s">
        <v>16</v>
      </c>
      <c r="D38" s="41">
        <v>28</v>
      </c>
      <c r="E38" s="41"/>
      <c r="F38" s="43">
        <f>'[1]МКД'!$H$49</f>
        <v>8</v>
      </c>
      <c r="G38" s="51">
        <f t="shared" si="5"/>
        <v>688.66</v>
      </c>
      <c r="H38" s="54">
        <v>156.67</v>
      </c>
      <c r="I38" s="51">
        <v>531.99</v>
      </c>
      <c r="J38" s="51">
        <f t="shared" si="12"/>
        <v>691.81</v>
      </c>
      <c r="K38" s="51">
        <v>159.82</v>
      </c>
      <c r="L38" s="51">
        <v>531.99</v>
      </c>
      <c r="M38" s="51">
        <f t="shared" si="13"/>
        <v>692.5</v>
      </c>
      <c r="N38" s="51">
        <v>160.51</v>
      </c>
      <c r="O38" s="51">
        <v>531.99</v>
      </c>
      <c r="P38" s="51">
        <f t="shared" si="2"/>
        <v>695.41</v>
      </c>
      <c r="Q38" s="51">
        <v>163.42</v>
      </c>
      <c r="R38" s="51">
        <v>531.99</v>
      </c>
      <c r="S38" s="51">
        <f t="shared" si="6"/>
        <v>700.07</v>
      </c>
      <c r="T38" s="51">
        <v>168.08</v>
      </c>
      <c r="U38" s="51">
        <v>531.99</v>
      </c>
      <c r="V38" s="51">
        <f t="shared" si="7"/>
        <v>701.09631</v>
      </c>
      <c r="W38" s="205">
        <v>169.10379999999998</v>
      </c>
      <c r="X38" s="205">
        <v>531.99251</v>
      </c>
      <c r="Y38" s="51"/>
      <c r="Z38" s="125"/>
      <c r="AA38" s="125"/>
      <c r="AB38" s="51">
        <f t="shared" si="8"/>
        <v>694.3530000000001</v>
      </c>
      <c r="AC38" s="125">
        <f>'[5]TDSheet'!C66</f>
        <v>162.916</v>
      </c>
      <c r="AD38" s="125">
        <f>'[5]TDSheet'!D66</f>
        <v>531.437</v>
      </c>
      <c r="AE38" s="51">
        <f t="shared" si="9"/>
        <v>677.69</v>
      </c>
      <c r="AF38" s="125">
        <v>150.96</v>
      </c>
      <c r="AG38" s="125">
        <v>526.73</v>
      </c>
      <c r="AH38" s="51">
        <f t="shared" si="10"/>
        <v>685.45</v>
      </c>
      <c r="AI38" s="125">
        <v>158.72</v>
      </c>
      <c r="AJ38" s="125">
        <v>526.73</v>
      </c>
      <c r="AK38" s="51">
        <f t="shared" si="3"/>
        <v>690.15</v>
      </c>
      <c r="AL38" s="125">
        <v>163.42</v>
      </c>
      <c r="AM38" s="125">
        <v>526.73</v>
      </c>
      <c r="AN38" s="51">
        <f t="shared" si="4"/>
        <v>693.77</v>
      </c>
      <c r="AO38" s="125">
        <v>167.04</v>
      </c>
      <c r="AP38" s="125">
        <v>526.73</v>
      </c>
      <c r="AQ38" s="54">
        <f t="shared" si="11"/>
        <v>86.72125</v>
      </c>
    </row>
    <row r="39" spans="1:43" s="18" customFormat="1" ht="15">
      <c r="A39" s="43">
        <v>31</v>
      </c>
      <c r="B39" s="13" t="s">
        <v>59</v>
      </c>
      <c r="C39" s="13" t="s">
        <v>16</v>
      </c>
      <c r="D39" s="41">
        <v>43</v>
      </c>
      <c r="E39" s="41"/>
      <c r="F39" s="43">
        <f>'[1]МКД'!$H$50</f>
        <v>12</v>
      </c>
      <c r="G39" s="51">
        <f t="shared" si="5"/>
        <v>221.04999999999998</v>
      </c>
      <c r="H39" s="54">
        <v>189.76</v>
      </c>
      <c r="I39" s="51">
        <v>31.29</v>
      </c>
      <c r="J39" s="51">
        <f t="shared" si="12"/>
        <v>223.74</v>
      </c>
      <c r="K39" s="51">
        <v>192.77</v>
      </c>
      <c r="L39" s="51">
        <v>30.97</v>
      </c>
      <c r="M39" s="51">
        <f t="shared" si="13"/>
        <v>205.81</v>
      </c>
      <c r="N39" s="51">
        <v>173.29</v>
      </c>
      <c r="O39" s="51">
        <v>32.52</v>
      </c>
      <c r="P39" s="51">
        <f t="shared" si="2"/>
        <v>214.8</v>
      </c>
      <c r="Q39" s="51">
        <v>181.16</v>
      </c>
      <c r="R39" s="51">
        <v>33.64</v>
      </c>
      <c r="S39" s="51">
        <f t="shared" si="6"/>
        <v>220.92999999999998</v>
      </c>
      <c r="T39" s="51">
        <v>184.67</v>
      </c>
      <c r="U39" s="51">
        <v>36.26</v>
      </c>
      <c r="V39" s="51">
        <f t="shared" si="7"/>
        <v>232.70896</v>
      </c>
      <c r="W39" s="205">
        <v>193.67511</v>
      </c>
      <c r="X39" s="205">
        <v>39.03385</v>
      </c>
      <c r="Y39" s="51"/>
      <c r="Z39" s="125"/>
      <c r="AA39" s="125"/>
      <c r="AB39" s="51">
        <f t="shared" si="8"/>
        <v>202.417</v>
      </c>
      <c r="AC39" s="125">
        <f>'[5]TDSheet'!C69</f>
        <v>190.987</v>
      </c>
      <c r="AD39" s="125">
        <f>'[5]TDSheet'!D69</f>
        <v>11.43</v>
      </c>
      <c r="AE39" s="51">
        <f t="shared" si="9"/>
        <v>239.76</v>
      </c>
      <c r="AF39" s="125">
        <v>197.54</v>
      </c>
      <c r="AG39" s="125">
        <v>42.22</v>
      </c>
      <c r="AH39" s="51">
        <f t="shared" si="10"/>
        <v>249.03</v>
      </c>
      <c r="AI39" s="125">
        <v>204.09</v>
      </c>
      <c r="AJ39" s="125">
        <v>44.94</v>
      </c>
      <c r="AK39" s="51">
        <f t="shared" si="3"/>
        <v>256.13</v>
      </c>
      <c r="AL39" s="125">
        <v>208.47</v>
      </c>
      <c r="AM39" s="125">
        <v>47.66</v>
      </c>
      <c r="AN39" s="51">
        <f t="shared" si="4"/>
        <v>254.24</v>
      </c>
      <c r="AO39" s="125">
        <v>203.71</v>
      </c>
      <c r="AP39" s="125">
        <v>50.53</v>
      </c>
      <c r="AQ39" s="54">
        <f t="shared" si="11"/>
        <v>21.186666666666667</v>
      </c>
    </row>
    <row r="40" spans="1:43" s="18" customFormat="1" ht="15">
      <c r="A40" s="43">
        <v>32</v>
      </c>
      <c r="B40" s="13" t="s">
        <v>59</v>
      </c>
      <c r="C40" s="13" t="s">
        <v>16</v>
      </c>
      <c r="D40" s="41">
        <v>43</v>
      </c>
      <c r="E40" s="41" t="s">
        <v>17</v>
      </c>
      <c r="F40" s="43">
        <f>'[1]МКД'!$H$51</f>
        <v>12</v>
      </c>
      <c r="G40" s="51">
        <f t="shared" si="5"/>
        <v>578.78</v>
      </c>
      <c r="H40" s="54">
        <v>266.78</v>
      </c>
      <c r="I40" s="51">
        <v>312</v>
      </c>
      <c r="J40" s="51">
        <f t="shared" si="12"/>
        <v>588.6800000000001</v>
      </c>
      <c r="K40" s="51">
        <v>269.26</v>
      </c>
      <c r="L40" s="51">
        <v>319.42</v>
      </c>
      <c r="M40" s="51">
        <f t="shared" si="13"/>
        <v>598.7</v>
      </c>
      <c r="N40" s="51">
        <v>277.56</v>
      </c>
      <c r="O40" s="51">
        <v>321.14</v>
      </c>
      <c r="P40" s="51">
        <f t="shared" si="2"/>
        <v>609.48</v>
      </c>
      <c r="Q40" s="51">
        <v>282.92</v>
      </c>
      <c r="R40" s="51">
        <v>326.56</v>
      </c>
      <c r="S40" s="51">
        <f t="shared" si="6"/>
        <v>605.93</v>
      </c>
      <c r="T40" s="51">
        <v>275.59</v>
      </c>
      <c r="U40" s="51">
        <v>330.34</v>
      </c>
      <c r="V40" s="51">
        <f t="shared" si="7"/>
        <v>614.07704</v>
      </c>
      <c r="W40" s="205">
        <v>275.54165</v>
      </c>
      <c r="X40" s="205">
        <v>338.53539</v>
      </c>
      <c r="Y40" s="51"/>
      <c r="Z40" s="125"/>
      <c r="AA40" s="125"/>
      <c r="AB40" s="51">
        <f t="shared" si="8"/>
        <v>604.264</v>
      </c>
      <c r="AC40" s="125">
        <f>'[5]TDSheet'!C70</f>
        <v>268.401</v>
      </c>
      <c r="AD40" s="125">
        <f>'[5]TDSheet'!D70</f>
        <v>335.863</v>
      </c>
      <c r="AE40" s="51">
        <f t="shared" si="9"/>
        <v>631.66</v>
      </c>
      <c r="AF40" s="125">
        <v>270.28</v>
      </c>
      <c r="AG40" s="125">
        <v>361.38</v>
      </c>
      <c r="AH40" s="51">
        <f t="shared" si="10"/>
        <v>651.2</v>
      </c>
      <c r="AI40" s="125">
        <v>275.47</v>
      </c>
      <c r="AJ40" s="125">
        <v>375.73</v>
      </c>
      <c r="AK40" s="51">
        <f t="shared" si="3"/>
        <v>645.81</v>
      </c>
      <c r="AL40" s="125">
        <v>271.83</v>
      </c>
      <c r="AM40" s="125">
        <v>373.98</v>
      </c>
      <c r="AN40" s="51">
        <f t="shared" si="4"/>
        <v>663.4</v>
      </c>
      <c r="AO40" s="125">
        <v>277.4</v>
      </c>
      <c r="AP40" s="125">
        <v>386</v>
      </c>
      <c r="AQ40" s="54">
        <f t="shared" si="11"/>
        <v>55.28333333333333</v>
      </c>
    </row>
    <row r="41" spans="1:43" s="18" customFormat="1" ht="15">
      <c r="A41" s="43">
        <v>33</v>
      </c>
      <c r="B41" s="13" t="s">
        <v>59</v>
      </c>
      <c r="C41" s="13" t="s">
        <v>16</v>
      </c>
      <c r="D41" s="41">
        <v>45</v>
      </c>
      <c r="E41" s="41" t="s">
        <v>17</v>
      </c>
      <c r="F41" s="43">
        <f>'[1]МКД'!$H$52</f>
        <v>12</v>
      </c>
      <c r="G41" s="51">
        <f t="shared" si="5"/>
        <v>309.29</v>
      </c>
      <c r="H41" s="54">
        <v>100.01</v>
      </c>
      <c r="I41" s="51">
        <v>209.28</v>
      </c>
      <c r="J41" s="51">
        <f t="shared" si="12"/>
        <v>322.07</v>
      </c>
      <c r="K41" s="51">
        <v>103.9</v>
      </c>
      <c r="L41" s="51">
        <v>218.17</v>
      </c>
      <c r="M41" s="51">
        <f t="shared" si="13"/>
        <v>336.48</v>
      </c>
      <c r="N41" s="51">
        <v>114.57</v>
      </c>
      <c r="O41" s="51">
        <v>221.91</v>
      </c>
      <c r="P41" s="51">
        <f t="shared" si="2"/>
        <v>347.89</v>
      </c>
      <c r="Q41" s="51">
        <v>118.63</v>
      </c>
      <c r="R41" s="51">
        <v>229.26</v>
      </c>
      <c r="S41" s="51">
        <f t="shared" si="6"/>
        <v>337.98</v>
      </c>
      <c r="T41" s="51">
        <v>114.63</v>
      </c>
      <c r="U41" s="51">
        <v>223.35</v>
      </c>
      <c r="V41" s="51">
        <f t="shared" si="7"/>
        <v>351.96501</v>
      </c>
      <c r="W41" s="205">
        <v>129.94219</v>
      </c>
      <c r="X41" s="205">
        <v>222.02282</v>
      </c>
      <c r="Y41" s="51"/>
      <c r="Z41" s="125"/>
      <c r="AA41" s="125"/>
      <c r="AB41" s="51">
        <f t="shared" si="8"/>
        <v>331.752</v>
      </c>
      <c r="AC41" s="125">
        <f>'[5]TDSheet'!C71</f>
        <v>115.916</v>
      </c>
      <c r="AD41" s="125">
        <f>'[5]TDSheet'!D71</f>
        <v>215.836</v>
      </c>
      <c r="AE41" s="51">
        <f t="shared" si="9"/>
        <v>340.89</v>
      </c>
      <c r="AF41" s="125">
        <v>119.49</v>
      </c>
      <c r="AG41" s="125">
        <v>221.4</v>
      </c>
      <c r="AH41" s="51">
        <f t="shared" si="10"/>
        <v>347.11</v>
      </c>
      <c r="AI41" s="125">
        <v>125.73</v>
      </c>
      <c r="AJ41" s="125">
        <v>221.38</v>
      </c>
      <c r="AK41" s="51">
        <f t="shared" si="3"/>
        <v>362.76</v>
      </c>
      <c r="AL41" s="125">
        <v>143.36</v>
      </c>
      <c r="AM41" s="125">
        <v>219.4</v>
      </c>
      <c r="AN41" s="51">
        <f t="shared" si="4"/>
        <v>383.04</v>
      </c>
      <c r="AO41" s="125">
        <v>163.52</v>
      </c>
      <c r="AP41" s="125">
        <v>219.52</v>
      </c>
      <c r="AQ41" s="54">
        <f t="shared" si="11"/>
        <v>31.92</v>
      </c>
    </row>
    <row r="42" spans="1:43" s="18" customFormat="1" ht="15">
      <c r="A42" s="43">
        <v>34</v>
      </c>
      <c r="B42" s="13" t="s">
        <v>59</v>
      </c>
      <c r="C42" s="13" t="s">
        <v>16</v>
      </c>
      <c r="D42" s="41">
        <v>47</v>
      </c>
      <c r="E42" s="41" t="s">
        <v>17</v>
      </c>
      <c r="F42" s="43">
        <f>'[1]МКД'!$H$53</f>
        <v>12</v>
      </c>
      <c r="G42" s="51">
        <f t="shared" si="5"/>
        <v>39.35</v>
      </c>
      <c r="H42" s="54">
        <v>20.8</v>
      </c>
      <c r="I42" s="51">
        <v>18.55</v>
      </c>
      <c r="J42" s="51">
        <f t="shared" si="12"/>
        <v>61.09</v>
      </c>
      <c r="K42" s="51">
        <v>39.5</v>
      </c>
      <c r="L42" s="51">
        <v>21.59</v>
      </c>
      <c r="M42" s="51">
        <f t="shared" si="13"/>
        <v>74.51</v>
      </c>
      <c r="N42" s="51">
        <v>51.17</v>
      </c>
      <c r="O42" s="51">
        <v>23.34</v>
      </c>
      <c r="P42" s="51">
        <f t="shared" si="2"/>
        <v>80.35</v>
      </c>
      <c r="Q42" s="51">
        <v>54.82</v>
      </c>
      <c r="R42" s="51">
        <v>25.53</v>
      </c>
      <c r="S42" s="51">
        <f t="shared" si="6"/>
        <v>38.019999999999996</v>
      </c>
      <c r="T42" s="51">
        <v>13.03</v>
      </c>
      <c r="U42" s="51">
        <v>24.99</v>
      </c>
      <c r="V42" s="51">
        <f t="shared" si="7"/>
        <v>57.57796</v>
      </c>
      <c r="W42" s="205">
        <v>28.449759999999998</v>
      </c>
      <c r="X42" s="205">
        <v>29.1282</v>
      </c>
      <c r="Y42" s="51"/>
      <c r="Z42" s="125"/>
      <c r="AA42" s="125"/>
      <c r="AB42" s="51">
        <f t="shared" si="8"/>
        <v>79.102</v>
      </c>
      <c r="AC42" s="125">
        <f>'[5]TDSheet'!C73</f>
        <v>75.928</v>
      </c>
      <c r="AD42" s="125">
        <f>'[5]TDSheet'!D73</f>
        <v>3.174</v>
      </c>
      <c r="AE42" s="51">
        <f t="shared" si="9"/>
        <v>105.61000000000001</v>
      </c>
      <c r="AF42" s="125">
        <v>73.76</v>
      </c>
      <c r="AG42" s="125">
        <v>31.85</v>
      </c>
      <c r="AH42" s="51">
        <f t="shared" si="10"/>
        <v>49.650000000000006</v>
      </c>
      <c r="AI42" s="125">
        <v>34.1</v>
      </c>
      <c r="AJ42" s="125">
        <v>15.55</v>
      </c>
      <c r="AK42" s="51">
        <f t="shared" si="3"/>
        <v>66.3</v>
      </c>
      <c r="AL42" s="125">
        <v>44.23</v>
      </c>
      <c r="AM42" s="125">
        <v>22.07</v>
      </c>
      <c r="AN42" s="51">
        <f t="shared" si="4"/>
        <v>66.73</v>
      </c>
      <c r="AO42" s="125">
        <v>48.64</v>
      </c>
      <c r="AP42" s="125">
        <v>18.09</v>
      </c>
      <c r="AQ42" s="54">
        <f t="shared" si="11"/>
        <v>5.560833333333334</v>
      </c>
    </row>
    <row r="43" spans="1:43" s="18" customFormat="1" ht="15">
      <c r="A43" s="43">
        <v>35</v>
      </c>
      <c r="B43" s="13" t="s">
        <v>59</v>
      </c>
      <c r="C43" s="13" t="s">
        <v>16</v>
      </c>
      <c r="D43" s="41">
        <v>49</v>
      </c>
      <c r="E43" s="41"/>
      <c r="F43" s="43">
        <v>12</v>
      </c>
      <c r="G43" s="51">
        <f t="shared" si="5"/>
        <v>19.1</v>
      </c>
      <c r="H43" s="54">
        <v>23.45</v>
      </c>
      <c r="I43" s="51">
        <v>-4.35</v>
      </c>
      <c r="J43" s="51">
        <f t="shared" si="12"/>
        <v>26.21</v>
      </c>
      <c r="K43" s="51">
        <v>30.56</v>
      </c>
      <c r="L43" s="51">
        <v>-4.35</v>
      </c>
      <c r="M43" s="51">
        <f t="shared" si="13"/>
        <v>31.22</v>
      </c>
      <c r="N43" s="51">
        <v>35.57</v>
      </c>
      <c r="O43" s="51">
        <v>-4.35</v>
      </c>
      <c r="P43" s="51">
        <f t="shared" si="2"/>
        <v>29.059999999999995</v>
      </c>
      <c r="Q43" s="51">
        <v>33.41</v>
      </c>
      <c r="R43" s="51">
        <v>-4.35</v>
      </c>
      <c r="S43" s="51">
        <f t="shared" si="6"/>
        <v>27.799999999999997</v>
      </c>
      <c r="T43" s="51">
        <v>32.15</v>
      </c>
      <c r="U43" s="51">
        <v>-4.35</v>
      </c>
      <c r="V43" s="51">
        <f t="shared" si="7"/>
        <v>30.89761</v>
      </c>
      <c r="W43" s="205">
        <v>34.78741</v>
      </c>
      <c r="X43" s="205">
        <v>-3.8898</v>
      </c>
      <c r="Y43" s="51"/>
      <c r="Z43" s="125"/>
      <c r="AA43" s="125"/>
      <c r="AB43" s="51">
        <f t="shared" si="8"/>
        <v>38.853</v>
      </c>
      <c r="AC43" s="125">
        <f>'[5]TDSheet'!C74</f>
        <v>38.853</v>
      </c>
      <c r="AD43" s="125">
        <f>'[5]TDSheet'!D74</f>
        <v>0</v>
      </c>
      <c r="AE43" s="51">
        <f t="shared" si="9"/>
        <v>30.229999999999997</v>
      </c>
      <c r="AF43" s="125">
        <v>34.12</v>
      </c>
      <c r="AG43" s="125">
        <v>-3.89</v>
      </c>
      <c r="AH43" s="51">
        <f t="shared" si="10"/>
        <v>28.36</v>
      </c>
      <c r="AI43" s="125">
        <v>32.25</v>
      </c>
      <c r="AJ43" s="125">
        <v>-3.89</v>
      </c>
      <c r="AK43" s="51">
        <f t="shared" si="3"/>
        <v>27.05</v>
      </c>
      <c r="AL43" s="125">
        <v>30.94</v>
      </c>
      <c r="AM43" s="125">
        <v>-3.89</v>
      </c>
      <c r="AN43" s="51">
        <f t="shared" si="4"/>
        <v>29.21</v>
      </c>
      <c r="AO43" s="125">
        <v>33.1</v>
      </c>
      <c r="AP43" s="125">
        <v>-3.89</v>
      </c>
      <c r="AQ43" s="54">
        <f t="shared" si="11"/>
        <v>2.4341666666666666</v>
      </c>
    </row>
    <row r="44" spans="1:43" s="18" customFormat="1" ht="15">
      <c r="A44" s="43">
        <v>36</v>
      </c>
      <c r="B44" s="13" t="s">
        <v>59</v>
      </c>
      <c r="C44" s="13" t="s">
        <v>16</v>
      </c>
      <c r="D44" s="41">
        <v>50</v>
      </c>
      <c r="E44" s="41"/>
      <c r="F44" s="43">
        <f>'[1]МКД'!$H$55</f>
        <v>12</v>
      </c>
      <c r="G44" s="51">
        <f t="shared" si="5"/>
        <v>667.31</v>
      </c>
      <c r="H44" s="54">
        <v>317.8</v>
      </c>
      <c r="I44" s="51">
        <v>349.51</v>
      </c>
      <c r="J44" s="51">
        <f t="shared" si="12"/>
        <v>684.41</v>
      </c>
      <c r="K44" s="51">
        <v>325.78</v>
      </c>
      <c r="L44" s="51">
        <v>358.63</v>
      </c>
      <c r="M44" s="51">
        <f t="shared" si="13"/>
        <v>718.8199999999999</v>
      </c>
      <c r="N44" s="51">
        <v>334.62</v>
      </c>
      <c r="O44" s="51">
        <v>384.2</v>
      </c>
      <c r="P44" s="51">
        <f t="shared" si="2"/>
        <v>739.1600000000001</v>
      </c>
      <c r="Q44" s="51">
        <v>349.43</v>
      </c>
      <c r="R44" s="51">
        <v>389.73</v>
      </c>
      <c r="S44" s="51">
        <f t="shared" si="6"/>
        <v>747.5</v>
      </c>
      <c r="T44" s="51">
        <v>353.14</v>
      </c>
      <c r="U44" s="51">
        <v>394.36</v>
      </c>
      <c r="V44" s="51">
        <f t="shared" si="7"/>
        <v>753.2302</v>
      </c>
      <c r="W44" s="205">
        <v>358.83128999999997</v>
      </c>
      <c r="X44" s="205">
        <v>394.39891</v>
      </c>
      <c r="Y44" s="51"/>
      <c r="Z44" s="125"/>
      <c r="AA44" s="125"/>
      <c r="AB44" s="51">
        <f t="shared" si="8"/>
        <v>714.51</v>
      </c>
      <c r="AC44" s="125">
        <f>'[5]TDSheet'!C75</f>
        <v>343.135</v>
      </c>
      <c r="AD44" s="125">
        <f>'[5]TDSheet'!D75</f>
        <v>371.375</v>
      </c>
      <c r="AE44" s="51">
        <f t="shared" si="9"/>
        <v>748.96</v>
      </c>
      <c r="AF44" s="125">
        <v>357.3</v>
      </c>
      <c r="AG44" s="125">
        <v>391.66</v>
      </c>
      <c r="AH44" s="51">
        <f t="shared" si="10"/>
        <v>744.27</v>
      </c>
      <c r="AI44" s="125">
        <v>354.46</v>
      </c>
      <c r="AJ44" s="125">
        <v>389.81</v>
      </c>
      <c r="AK44" s="51">
        <f t="shared" si="3"/>
        <v>743.9300000000001</v>
      </c>
      <c r="AL44" s="125">
        <v>354.27</v>
      </c>
      <c r="AM44" s="125">
        <v>389.66</v>
      </c>
      <c r="AN44" s="51">
        <f t="shared" si="4"/>
        <v>752.75</v>
      </c>
      <c r="AO44" s="125">
        <v>363.37</v>
      </c>
      <c r="AP44" s="125">
        <v>389.38</v>
      </c>
      <c r="AQ44" s="54">
        <f t="shared" si="11"/>
        <v>62.729166666666664</v>
      </c>
    </row>
    <row r="45" spans="1:43" s="18" customFormat="1" ht="15">
      <c r="A45" s="43">
        <v>37</v>
      </c>
      <c r="B45" s="13" t="s">
        <v>59</v>
      </c>
      <c r="C45" s="13" t="s">
        <v>16</v>
      </c>
      <c r="D45" s="41">
        <v>52</v>
      </c>
      <c r="E45" s="41"/>
      <c r="F45" s="43">
        <v>12</v>
      </c>
      <c r="G45" s="51">
        <f t="shared" si="5"/>
        <v>132.6</v>
      </c>
      <c r="H45" s="54">
        <v>68.44</v>
      </c>
      <c r="I45" s="51">
        <v>64.16</v>
      </c>
      <c r="J45" s="51">
        <f t="shared" si="12"/>
        <v>141.27</v>
      </c>
      <c r="K45" s="51">
        <v>77.7</v>
      </c>
      <c r="L45" s="51">
        <v>63.57</v>
      </c>
      <c r="M45" s="51">
        <f t="shared" si="13"/>
        <v>146.98000000000002</v>
      </c>
      <c r="N45" s="51">
        <v>79.81</v>
      </c>
      <c r="O45" s="51">
        <v>67.17</v>
      </c>
      <c r="P45" s="51">
        <f t="shared" si="2"/>
        <v>155.73000000000002</v>
      </c>
      <c r="Q45" s="51">
        <v>88.68</v>
      </c>
      <c r="R45" s="51">
        <v>67.05</v>
      </c>
      <c r="S45" s="51">
        <f t="shared" si="6"/>
        <v>161.01</v>
      </c>
      <c r="T45" s="51">
        <v>86.56</v>
      </c>
      <c r="U45" s="51">
        <v>74.45</v>
      </c>
      <c r="V45" s="51">
        <f t="shared" si="7"/>
        <v>131.04095999999998</v>
      </c>
      <c r="W45" s="205">
        <v>80.7679</v>
      </c>
      <c r="X45" s="205">
        <v>50.27306</v>
      </c>
      <c r="Y45" s="51"/>
      <c r="Z45" s="125"/>
      <c r="AA45" s="125"/>
      <c r="AB45" s="51">
        <f t="shared" si="8"/>
        <v>139.974</v>
      </c>
      <c r="AC45" s="125">
        <f>'[5]TDSheet'!C76</f>
        <v>88.917</v>
      </c>
      <c r="AD45" s="125">
        <f>'[5]TDSheet'!D76</f>
        <v>51.057</v>
      </c>
      <c r="AE45" s="51">
        <f t="shared" si="9"/>
        <v>137.45999999999998</v>
      </c>
      <c r="AF45" s="125">
        <v>85.24</v>
      </c>
      <c r="AG45" s="125">
        <v>52.22</v>
      </c>
      <c r="AH45" s="51">
        <f t="shared" si="10"/>
        <v>141.06</v>
      </c>
      <c r="AI45" s="125">
        <v>88.47</v>
      </c>
      <c r="AJ45" s="125">
        <v>52.59</v>
      </c>
      <c r="AK45" s="51">
        <f t="shared" si="3"/>
        <v>151.24</v>
      </c>
      <c r="AL45" s="125">
        <v>96.84</v>
      </c>
      <c r="AM45" s="125">
        <v>54.4</v>
      </c>
      <c r="AN45" s="51">
        <f t="shared" si="4"/>
        <v>110.76</v>
      </c>
      <c r="AO45" s="125">
        <v>65.68</v>
      </c>
      <c r="AP45" s="125">
        <v>45.08</v>
      </c>
      <c r="AQ45" s="54">
        <f t="shared" si="11"/>
        <v>9.23</v>
      </c>
    </row>
    <row r="46" spans="1:43" s="18" customFormat="1" ht="15">
      <c r="A46" s="43">
        <v>38</v>
      </c>
      <c r="B46" s="13" t="s">
        <v>59</v>
      </c>
      <c r="C46" s="13" t="s">
        <v>16</v>
      </c>
      <c r="D46" s="41">
        <v>52</v>
      </c>
      <c r="E46" s="41" t="s">
        <v>17</v>
      </c>
      <c r="F46" s="43">
        <f>'[1]МКД'!$H$57</f>
        <v>12</v>
      </c>
      <c r="G46" s="51">
        <f t="shared" si="5"/>
        <v>142.95</v>
      </c>
      <c r="H46" s="54">
        <v>126.34</v>
      </c>
      <c r="I46" s="51">
        <v>16.61</v>
      </c>
      <c r="J46" s="51">
        <f t="shared" si="12"/>
        <v>138.93</v>
      </c>
      <c r="K46" s="51">
        <v>123.38</v>
      </c>
      <c r="L46" s="51">
        <v>15.55</v>
      </c>
      <c r="M46" s="51">
        <f t="shared" si="13"/>
        <v>148.35000000000002</v>
      </c>
      <c r="N46" s="51">
        <v>132.8</v>
      </c>
      <c r="O46" s="51">
        <v>15.55</v>
      </c>
      <c r="P46" s="51">
        <f t="shared" si="2"/>
        <v>145.18</v>
      </c>
      <c r="Q46" s="51">
        <v>129.63</v>
      </c>
      <c r="R46" s="51">
        <v>15.55</v>
      </c>
      <c r="S46" s="51">
        <f t="shared" si="6"/>
        <v>149.31</v>
      </c>
      <c r="T46" s="51">
        <v>135.35</v>
      </c>
      <c r="U46" s="51">
        <v>13.96</v>
      </c>
      <c r="V46" s="51">
        <f t="shared" si="7"/>
        <v>159.98514</v>
      </c>
      <c r="W46" s="205">
        <v>146.02158</v>
      </c>
      <c r="X46" s="205">
        <v>13.96356</v>
      </c>
      <c r="Y46" s="51"/>
      <c r="Z46" s="125"/>
      <c r="AA46" s="125"/>
      <c r="AB46" s="51">
        <f t="shared" si="8"/>
        <v>149.01299999999998</v>
      </c>
      <c r="AC46" s="125">
        <f>'[5]TDSheet'!C77</f>
        <v>137.914</v>
      </c>
      <c r="AD46" s="125">
        <f>'[5]TDSheet'!D77</f>
        <v>11.099</v>
      </c>
      <c r="AE46" s="51">
        <f t="shared" si="9"/>
        <v>155.97</v>
      </c>
      <c r="AF46" s="125">
        <v>142.92</v>
      </c>
      <c r="AG46" s="125">
        <v>13.05</v>
      </c>
      <c r="AH46" s="51">
        <f t="shared" si="10"/>
        <v>151.58</v>
      </c>
      <c r="AI46" s="125">
        <v>145.62</v>
      </c>
      <c r="AJ46" s="125">
        <v>5.96</v>
      </c>
      <c r="AK46" s="51">
        <f t="shared" si="3"/>
        <v>158.79000000000002</v>
      </c>
      <c r="AL46" s="125">
        <v>152.83</v>
      </c>
      <c r="AM46" s="125">
        <v>5.96</v>
      </c>
      <c r="AN46" s="51">
        <f t="shared" si="4"/>
        <v>163.43</v>
      </c>
      <c r="AO46" s="125">
        <v>157.47</v>
      </c>
      <c r="AP46" s="125">
        <v>5.96</v>
      </c>
      <c r="AQ46" s="54">
        <f t="shared" si="11"/>
        <v>13.619166666666667</v>
      </c>
    </row>
    <row r="47" spans="1:43" s="18" customFormat="1" ht="15">
      <c r="A47" s="43">
        <v>39</v>
      </c>
      <c r="B47" s="13" t="s">
        <v>59</v>
      </c>
      <c r="C47" s="13" t="s">
        <v>16</v>
      </c>
      <c r="D47" s="41">
        <v>53</v>
      </c>
      <c r="E47" s="41"/>
      <c r="F47" s="43">
        <f>'[1]МКД'!$H$58</f>
        <v>12</v>
      </c>
      <c r="G47" s="51">
        <f t="shared" si="5"/>
        <v>59.34</v>
      </c>
      <c r="H47" s="54">
        <v>45.34</v>
      </c>
      <c r="I47" s="51">
        <v>14</v>
      </c>
      <c r="J47" s="51">
        <f t="shared" si="12"/>
        <v>37.47</v>
      </c>
      <c r="K47" s="51">
        <v>28.2</v>
      </c>
      <c r="L47" s="51">
        <v>9.27</v>
      </c>
      <c r="M47" s="51">
        <f t="shared" si="13"/>
        <v>37.870000000000005</v>
      </c>
      <c r="N47" s="51">
        <v>27.51</v>
      </c>
      <c r="O47" s="51">
        <v>10.36</v>
      </c>
      <c r="P47" s="51">
        <f t="shared" si="2"/>
        <v>42.04</v>
      </c>
      <c r="Q47" s="51">
        <v>30.37</v>
      </c>
      <c r="R47" s="51">
        <v>11.67</v>
      </c>
      <c r="S47" s="51">
        <f t="shared" si="6"/>
        <v>49.92</v>
      </c>
      <c r="T47" s="51">
        <v>36.32</v>
      </c>
      <c r="U47" s="51">
        <v>13.6</v>
      </c>
      <c r="V47" s="51">
        <f t="shared" si="7"/>
        <v>53.21379</v>
      </c>
      <c r="W47" s="205">
        <v>37.811910000000005</v>
      </c>
      <c r="X47" s="205">
        <v>15.401879999999998</v>
      </c>
      <c r="Y47" s="51"/>
      <c r="Z47" s="125"/>
      <c r="AA47" s="125"/>
      <c r="AB47" s="51">
        <f t="shared" si="8"/>
        <v>23.31</v>
      </c>
      <c r="AC47" s="125">
        <f>'[5]TDSheet'!C78</f>
        <v>21.857</v>
      </c>
      <c r="AD47" s="125">
        <f>'[5]TDSheet'!D78</f>
        <v>1.453</v>
      </c>
      <c r="AE47" s="51">
        <f t="shared" si="9"/>
        <v>44.290000000000006</v>
      </c>
      <c r="AF47" s="125">
        <v>25.94</v>
      </c>
      <c r="AG47" s="125">
        <v>18.35</v>
      </c>
      <c r="AH47" s="51">
        <f t="shared" si="10"/>
        <v>31.189999999999998</v>
      </c>
      <c r="AI47" s="125">
        <v>22.32</v>
      </c>
      <c r="AJ47" s="125">
        <v>8.87</v>
      </c>
      <c r="AK47" s="51">
        <f t="shared" si="3"/>
        <v>37.36</v>
      </c>
      <c r="AL47" s="125">
        <v>26.29</v>
      </c>
      <c r="AM47" s="125">
        <v>11.07</v>
      </c>
      <c r="AN47" s="51">
        <f t="shared" si="4"/>
        <v>38.71</v>
      </c>
      <c r="AO47" s="125">
        <v>27.44</v>
      </c>
      <c r="AP47" s="125">
        <v>11.27</v>
      </c>
      <c r="AQ47" s="54">
        <f t="shared" si="11"/>
        <v>3.2258333333333336</v>
      </c>
    </row>
    <row r="48" spans="1:43" s="18" customFormat="1" ht="15">
      <c r="A48" s="43">
        <v>40</v>
      </c>
      <c r="B48" s="13" t="s">
        <v>59</v>
      </c>
      <c r="C48" s="13" t="s">
        <v>16</v>
      </c>
      <c r="D48" s="41">
        <v>54</v>
      </c>
      <c r="E48" s="41"/>
      <c r="F48" s="43">
        <f>'[1]МКД'!$H$59</f>
        <v>12</v>
      </c>
      <c r="G48" s="51">
        <f t="shared" si="5"/>
        <v>248.98</v>
      </c>
      <c r="H48" s="54">
        <v>260.14</v>
      </c>
      <c r="I48" s="51">
        <v>-11.16</v>
      </c>
      <c r="J48" s="51">
        <f t="shared" si="12"/>
        <v>256.59</v>
      </c>
      <c r="K48" s="51">
        <v>267.75</v>
      </c>
      <c r="L48" s="51">
        <v>-11.16</v>
      </c>
      <c r="M48" s="51">
        <f t="shared" si="13"/>
        <v>253.23000000000002</v>
      </c>
      <c r="N48" s="51">
        <v>264.24</v>
      </c>
      <c r="O48" s="51">
        <v>-11.01</v>
      </c>
      <c r="P48" s="51">
        <f t="shared" si="2"/>
        <v>259.28000000000003</v>
      </c>
      <c r="Q48" s="51">
        <v>270.29</v>
      </c>
      <c r="R48" s="51">
        <v>-11.01</v>
      </c>
      <c r="S48" s="51">
        <f t="shared" si="6"/>
        <v>259.94</v>
      </c>
      <c r="T48" s="51">
        <v>270.95</v>
      </c>
      <c r="U48" s="51">
        <v>-11.01</v>
      </c>
      <c r="V48" s="51">
        <f t="shared" si="7"/>
        <v>267.98924999999997</v>
      </c>
      <c r="W48" s="205">
        <v>278.99656</v>
      </c>
      <c r="X48" s="205">
        <v>-11.00731</v>
      </c>
      <c r="Y48" s="51"/>
      <c r="Z48" s="125"/>
      <c r="AA48" s="125"/>
      <c r="AB48" s="51">
        <f t="shared" si="8"/>
        <v>281.939</v>
      </c>
      <c r="AC48" s="125">
        <f>'[5]TDSheet'!C79</f>
        <v>281.939</v>
      </c>
      <c r="AD48" s="125">
        <f>'[5]TDSheet'!D79</f>
        <v>0</v>
      </c>
      <c r="AE48" s="51">
        <f t="shared" si="9"/>
        <v>277.55</v>
      </c>
      <c r="AF48" s="125">
        <v>291.66</v>
      </c>
      <c r="AG48" s="125">
        <v>-14.11</v>
      </c>
      <c r="AH48" s="51">
        <f t="shared" si="10"/>
        <v>275.4</v>
      </c>
      <c r="AI48" s="125">
        <v>289.51</v>
      </c>
      <c r="AJ48" s="125">
        <v>-14.11</v>
      </c>
      <c r="AK48" s="51">
        <f t="shared" si="3"/>
        <v>280.5</v>
      </c>
      <c r="AL48" s="125">
        <v>294.61</v>
      </c>
      <c r="AM48" s="125">
        <v>-14.11</v>
      </c>
      <c r="AN48" s="51">
        <f t="shared" si="4"/>
        <v>278.09999999999997</v>
      </c>
      <c r="AO48" s="125">
        <v>292.21</v>
      </c>
      <c r="AP48" s="125">
        <v>-14.11</v>
      </c>
      <c r="AQ48" s="54">
        <f t="shared" si="11"/>
        <v>23.174999999999997</v>
      </c>
    </row>
    <row r="49" spans="1:43" s="18" customFormat="1" ht="15">
      <c r="A49" s="43">
        <v>41</v>
      </c>
      <c r="B49" s="13" t="s">
        <v>59</v>
      </c>
      <c r="C49" s="13" t="s">
        <v>16</v>
      </c>
      <c r="D49" s="41">
        <v>55</v>
      </c>
      <c r="E49" s="41"/>
      <c r="F49" s="43">
        <f>'[1]МКД'!$H$60</f>
        <v>12</v>
      </c>
      <c r="G49" s="51">
        <f t="shared" si="5"/>
        <v>167.69</v>
      </c>
      <c r="H49" s="54">
        <v>162.37</v>
      </c>
      <c r="I49" s="51">
        <v>5.32</v>
      </c>
      <c r="J49" s="51">
        <f t="shared" si="12"/>
        <v>180.64000000000001</v>
      </c>
      <c r="K49" s="51">
        <v>175.21</v>
      </c>
      <c r="L49" s="51">
        <v>5.43</v>
      </c>
      <c r="M49" s="51">
        <f t="shared" si="13"/>
        <v>189.57000000000002</v>
      </c>
      <c r="N49" s="51">
        <v>184.02</v>
      </c>
      <c r="O49" s="51">
        <v>5.55</v>
      </c>
      <c r="P49" s="51">
        <f t="shared" si="2"/>
        <v>197.16</v>
      </c>
      <c r="Q49" s="51">
        <v>191.5</v>
      </c>
      <c r="R49" s="51">
        <v>5.66</v>
      </c>
      <c r="S49" s="51">
        <f t="shared" si="6"/>
        <v>201.15</v>
      </c>
      <c r="T49" s="51">
        <v>196.47</v>
      </c>
      <c r="U49" s="51">
        <v>4.68</v>
      </c>
      <c r="V49" s="51">
        <f t="shared" si="7"/>
        <v>201.08074000000002</v>
      </c>
      <c r="W49" s="205">
        <v>196.39591000000001</v>
      </c>
      <c r="X49" s="205">
        <v>4.68483</v>
      </c>
      <c r="Y49" s="51"/>
      <c r="Z49" s="125"/>
      <c r="AA49" s="125"/>
      <c r="AB49" s="51">
        <f t="shared" si="8"/>
        <v>207.642</v>
      </c>
      <c r="AC49" s="125">
        <f>'[5]TDSheet'!C80</f>
        <v>200.551</v>
      </c>
      <c r="AD49" s="125">
        <f>'[5]TDSheet'!D80</f>
        <v>7.091</v>
      </c>
      <c r="AE49" s="51">
        <f t="shared" si="9"/>
        <v>201.72</v>
      </c>
      <c r="AF49" s="125">
        <v>196.69</v>
      </c>
      <c r="AG49" s="125">
        <v>5.03</v>
      </c>
      <c r="AH49" s="51">
        <f t="shared" si="10"/>
        <v>204.97</v>
      </c>
      <c r="AI49" s="125">
        <v>199.94</v>
      </c>
      <c r="AJ49" s="125">
        <v>5.03</v>
      </c>
      <c r="AK49" s="51">
        <f t="shared" si="3"/>
        <v>207.91</v>
      </c>
      <c r="AL49" s="125">
        <v>202.88</v>
      </c>
      <c r="AM49" s="125">
        <v>5.03</v>
      </c>
      <c r="AN49" s="51">
        <f t="shared" si="4"/>
        <v>214.43</v>
      </c>
      <c r="AO49" s="125">
        <v>209.4</v>
      </c>
      <c r="AP49" s="125">
        <v>5.03</v>
      </c>
      <c r="AQ49" s="54">
        <f t="shared" si="11"/>
        <v>17.86916666666667</v>
      </c>
    </row>
    <row r="50" spans="1:43" s="18" customFormat="1" ht="15">
      <c r="A50" s="43">
        <v>42</v>
      </c>
      <c r="B50" s="13" t="s">
        <v>59</v>
      </c>
      <c r="C50" s="13" t="s">
        <v>16</v>
      </c>
      <c r="D50" s="41">
        <v>56</v>
      </c>
      <c r="E50" s="41" t="s">
        <v>17</v>
      </c>
      <c r="F50" s="43">
        <v>12</v>
      </c>
      <c r="G50" s="51">
        <f t="shared" si="5"/>
        <v>161.17</v>
      </c>
      <c r="H50" s="54">
        <v>155.75</v>
      </c>
      <c r="I50" s="51">
        <v>5.42</v>
      </c>
      <c r="J50" s="51">
        <f t="shared" si="12"/>
        <v>176.49</v>
      </c>
      <c r="K50" s="51">
        <v>172.71</v>
      </c>
      <c r="L50" s="51">
        <v>3.78</v>
      </c>
      <c r="M50" s="51">
        <f t="shared" si="13"/>
        <v>176.93</v>
      </c>
      <c r="N50" s="51">
        <v>173.84</v>
      </c>
      <c r="O50" s="51">
        <v>3.09</v>
      </c>
      <c r="P50" s="51">
        <f t="shared" si="2"/>
        <v>161.76</v>
      </c>
      <c r="Q50" s="51">
        <v>157.39</v>
      </c>
      <c r="R50" s="51">
        <v>4.37</v>
      </c>
      <c r="S50" s="51">
        <f t="shared" si="6"/>
        <v>156.70000000000002</v>
      </c>
      <c r="T50" s="51">
        <v>150.96</v>
      </c>
      <c r="U50" s="51">
        <v>5.74</v>
      </c>
      <c r="V50" s="51">
        <f t="shared" si="7"/>
        <v>154.43931</v>
      </c>
      <c r="W50" s="205">
        <v>150.89549</v>
      </c>
      <c r="X50" s="205">
        <v>3.54382</v>
      </c>
      <c r="Y50" s="51"/>
      <c r="Z50" s="125"/>
      <c r="AA50" s="125"/>
      <c r="AB50" s="51">
        <f t="shared" si="8"/>
        <v>177.28099999999998</v>
      </c>
      <c r="AC50" s="125">
        <f>'[5]TDSheet'!C82</f>
        <v>169.385</v>
      </c>
      <c r="AD50" s="125">
        <f>'[5]TDSheet'!D82</f>
        <v>7.896</v>
      </c>
      <c r="AE50" s="51">
        <f t="shared" si="9"/>
        <v>182.36999999999998</v>
      </c>
      <c r="AF50" s="125">
        <v>181.98</v>
      </c>
      <c r="AG50" s="125">
        <v>0.39</v>
      </c>
      <c r="AH50" s="51">
        <f t="shared" si="10"/>
        <v>184.85999999999999</v>
      </c>
      <c r="AI50" s="125">
        <v>179.57</v>
      </c>
      <c r="AJ50" s="125">
        <v>5.29</v>
      </c>
      <c r="AK50" s="51">
        <f t="shared" si="3"/>
        <v>192</v>
      </c>
      <c r="AL50" s="125">
        <v>186.71</v>
      </c>
      <c r="AM50" s="125">
        <v>5.29</v>
      </c>
      <c r="AN50" s="51">
        <f t="shared" si="4"/>
        <v>170.92</v>
      </c>
      <c r="AO50" s="125">
        <v>165.64</v>
      </c>
      <c r="AP50" s="125">
        <v>5.28</v>
      </c>
      <c r="AQ50" s="54">
        <f t="shared" si="11"/>
        <v>14.243333333333332</v>
      </c>
    </row>
    <row r="51" spans="1:43" s="18" customFormat="1" ht="15" hidden="1" outlineLevel="1">
      <c r="A51" s="43"/>
      <c r="B51" s="13" t="s">
        <v>59</v>
      </c>
      <c r="C51" s="13" t="s">
        <v>49</v>
      </c>
      <c r="D51" s="41">
        <v>2</v>
      </c>
      <c r="E51" s="41"/>
      <c r="F51" s="43">
        <f>'[3]МКД'!$H$70</f>
        <v>12</v>
      </c>
      <c r="G51" s="51">
        <f t="shared" si="5"/>
        <v>67.27</v>
      </c>
      <c r="H51" s="54">
        <v>71.56</v>
      </c>
      <c r="I51" s="51">
        <v>-4.29</v>
      </c>
      <c r="J51" s="51">
        <f t="shared" si="12"/>
        <v>14.230000000000004</v>
      </c>
      <c r="K51" s="51">
        <v>45.7</v>
      </c>
      <c r="L51" s="51">
        <v>-31.47</v>
      </c>
      <c r="M51" s="51">
        <f t="shared" si="13"/>
        <v>14.409999999999997</v>
      </c>
      <c r="N51" s="51">
        <v>50.93</v>
      </c>
      <c r="O51" s="51">
        <v>-36.52</v>
      </c>
      <c r="P51" s="51">
        <f t="shared" si="2"/>
        <v>78.78</v>
      </c>
      <c r="Q51" s="51">
        <v>53.98</v>
      </c>
      <c r="R51" s="51">
        <v>24.8</v>
      </c>
      <c r="S51" s="51">
        <f t="shared" si="6"/>
        <v>57.730000000000004</v>
      </c>
      <c r="T51" s="51">
        <v>33.88</v>
      </c>
      <c r="U51" s="51">
        <v>23.85</v>
      </c>
      <c r="V51" s="51">
        <f t="shared" si="7"/>
        <v>0</v>
      </c>
      <c r="W51" s="51">
        <v>0</v>
      </c>
      <c r="X51" s="51">
        <v>0</v>
      </c>
      <c r="Y51" s="51"/>
      <c r="Z51" s="125"/>
      <c r="AA51" s="125"/>
      <c r="AB51" s="51">
        <f t="shared" si="8"/>
        <v>0</v>
      </c>
      <c r="AC51" s="125"/>
      <c r="AD51" s="125"/>
      <c r="AE51" s="51"/>
      <c r="AF51" s="351" t="s">
        <v>141</v>
      </c>
      <c r="AG51" s="352"/>
      <c r="AH51" s="51">
        <f t="shared" si="10"/>
        <v>0</v>
      </c>
      <c r="AI51" s="125"/>
      <c r="AJ51" s="125"/>
      <c r="AK51" s="51">
        <f t="shared" si="3"/>
        <v>0</v>
      </c>
      <c r="AL51" s="125"/>
      <c r="AM51" s="125"/>
      <c r="AN51" s="51">
        <f t="shared" si="4"/>
        <v>0</v>
      </c>
      <c r="AO51" s="125"/>
      <c r="AP51" s="125"/>
      <c r="AQ51" s="54">
        <f t="shared" si="11"/>
        <v>0</v>
      </c>
    </row>
    <row r="52" spans="1:43" s="18" customFormat="1" ht="15" collapsed="1">
      <c r="A52" s="43">
        <v>43</v>
      </c>
      <c r="B52" s="13" t="s">
        <v>59</v>
      </c>
      <c r="C52" s="13" t="s">
        <v>49</v>
      </c>
      <c r="D52" s="41">
        <v>4</v>
      </c>
      <c r="E52" s="41" t="s">
        <v>17</v>
      </c>
      <c r="F52" s="43">
        <v>12</v>
      </c>
      <c r="G52" s="51">
        <f t="shared" si="5"/>
        <v>32.15</v>
      </c>
      <c r="H52" s="54">
        <v>24.22</v>
      </c>
      <c r="I52" s="51">
        <v>7.93</v>
      </c>
      <c r="J52" s="51">
        <f t="shared" si="12"/>
        <v>36.28</v>
      </c>
      <c r="K52" s="51">
        <v>29.19</v>
      </c>
      <c r="L52" s="51">
        <v>7.09</v>
      </c>
      <c r="M52" s="51">
        <f t="shared" si="13"/>
        <v>31.7</v>
      </c>
      <c r="N52" s="51">
        <v>27.02</v>
      </c>
      <c r="O52" s="51">
        <v>4.68</v>
      </c>
      <c r="P52" s="51">
        <f t="shared" si="2"/>
        <v>54.03999999999999</v>
      </c>
      <c r="Q52" s="51">
        <v>34.23</v>
      </c>
      <c r="R52" s="51">
        <v>19.81</v>
      </c>
      <c r="S52" s="51">
        <f t="shared" si="6"/>
        <v>32.449999999999996</v>
      </c>
      <c r="T52" s="51">
        <v>35.33</v>
      </c>
      <c r="U52" s="51">
        <v>-2.88</v>
      </c>
      <c r="V52" s="51">
        <f t="shared" si="7"/>
        <v>31.6458</v>
      </c>
      <c r="W52" s="205">
        <v>35.80698</v>
      </c>
      <c r="X52" s="205">
        <v>-4.16118</v>
      </c>
      <c r="Y52" s="51"/>
      <c r="Z52" s="125"/>
      <c r="AA52" s="125"/>
      <c r="AB52" s="51">
        <f t="shared" si="8"/>
        <v>41.047</v>
      </c>
      <c r="AC52" s="125">
        <f>'[5]TDSheet'!C94</f>
        <v>41.047</v>
      </c>
      <c r="AD52" s="125">
        <f>'[5]TDSheet'!D94</f>
        <v>0</v>
      </c>
      <c r="AE52" s="51">
        <f t="shared" si="9"/>
        <v>36.47</v>
      </c>
      <c r="AF52" s="125">
        <v>41.15</v>
      </c>
      <c r="AG52" s="125">
        <v>-4.68</v>
      </c>
      <c r="AH52" s="51">
        <f t="shared" si="10"/>
        <v>41.45</v>
      </c>
      <c r="AI52" s="125">
        <v>46.13</v>
      </c>
      <c r="AJ52" s="125">
        <v>-4.68</v>
      </c>
      <c r="AK52" s="51">
        <f t="shared" si="3"/>
        <v>43.92</v>
      </c>
      <c r="AL52" s="125">
        <v>48.6</v>
      </c>
      <c r="AM52" s="125">
        <v>-4.68</v>
      </c>
      <c r="AN52" s="51">
        <f t="shared" si="4"/>
        <v>40.28</v>
      </c>
      <c r="AO52" s="125">
        <v>44.96</v>
      </c>
      <c r="AP52" s="125">
        <v>-4.68</v>
      </c>
      <c r="AQ52" s="54">
        <f t="shared" si="11"/>
        <v>3.356666666666667</v>
      </c>
    </row>
    <row r="53" spans="1:43" s="18" customFormat="1" ht="15">
      <c r="A53" s="43">
        <v>44</v>
      </c>
      <c r="B53" s="13" t="s">
        <v>59</v>
      </c>
      <c r="C53" s="13" t="s">
        <v>49</v>
      </c>
      <c r="D53" s="41">
        <v>6</v>
      </c>
      <c r="E53" s="41"/>
      <c r="F53" s="43">
        <f>'[3]МКД'!$H$72</f>
        <v>12</v>
      </c>
      <c r="G53" s="51">
        <f t="shared" si="5"/>
        <v>304.1</v>
      </c>
      <c r="H53" s="54">
        <v>159.89</v>
      </c>
      <c r="I53" s="51">
        <v>144.21</v>
      </c>
      <c r="J53" s="51">
        <f t="shared" si="12"/>
        <v>310.27</v>
      </c>
      <c r="K53" s="51">
        <v>161.42</v>
      </c>
      <c r="L53" s="51">
        <v>148.85</v>
      </c>
      <c r="M53" s="51">
        <f t="shared" si="13"/>
        <v>303.71000000000004</v>
      </c>
      <c r="N53" s="51">
        <v>164.47</v>
      </c>
      <c r="O53" s="51">
        <v>139.24</v>
      </c>
      <c r="P53" s="51">
        <f t="shared" si="2"/>
        <v>304.3</v>
      </c>
      <c r="Q53" s="51">
        <v>166.12</v>
      </c>
      <c r="R53" s="51">
        <v>138.18</v>
      </c>
      <c r="S53" s="51">
        <f t="shared" si="6"/>
        <v>285.72</v>
      </c>
      <c r="T53" s="51">
        <v>169.9</v>
      </c>
      <c r="U53" s="51">
        <v>115.82</v>
      </c>
      <c r="V53" s="51">
        <f t="shared" si="7"/>
        <v>283.77258</v>
      </c>
      <c r="W53" s="205">
        <v>171.07276000000002</v>
      </c>
      <c r="X53" s="205">
        <v>112.69982</v>
      </c>
      <c r="Y53" s="51"/>
      <c r="Z53" s="125"/>
      <c r="AA53" s="125"/>
      <c r="AB53" s="51">
        <f t="shared" si="8"/>
        <v>291.126</v>
      </c>
      <c r="AC53" s="125">
        <f>'[5]TDSheet'!C95</f>
        <v>185.712</v>
      </c>
      <c r="AD53" s="125">
        <f>'[5]TDSheet'!D95</f>
        <v>105.414</v>
      </c>
      <c r="AE53" s="51">
        <f t="shared" si="9"/>
        <v>307.59000000000003</v>
      </c>
      <c r="AF53" s="125">
        <v>192.03</v>
      </c>
      <c r="AG53" s="125">
        <v>115.56</v>
      </c>
      <c r="AH53" s="51">
        <f t="shared" si="10"/>
        <v>313.1</v>
      </c>
      <c r="AI53" s="125">
        <v>197.54</v>
      </c>
      <c r="AJ53" s="125">
        <v>115.56</v>
      </c>
      <c r="AK53" s="51">
        <f t="shared" si="3"/>
        <v>318.09000000000003</v>
      </c>
      <c r="AL53" s="125">
        <v>202.53</v>
      </c>
      <c r="AM53" s="125">
        <v>115.56</v>
      </c>
      <c r="AN53" s="51">
        <f t="shared" si="4"/>
        <v>321.93</v>
      </c>
      <c r="AO53" s="125">
        <v>207.95</v>
      </c>
      <c r="AP53" s="125">
        <v>113.98</v>
      </c>
      <c r="AQ53" s="54">
        <f t="shared" si="11"/>
        <v>26.8275</v>
      </c>
    </row>
    <row r="54" spans="1:43" s="18" customFormat="1" ht="15">
      <c r="A54" s="43">
        <v>45</v>
      </c>
      <c r="B54" s="13" t="s">
        <v>59</v>
      </c>
      <c r="C54" s="13" t="s">
        <v>49</v>
      </c>
      <c r="D54" s="41">
        <v>8</v>
      </c>
      <c r="E54" s="41" t="s">
        <v>18</v>
      </c>
      <c r="F54" s="43">
        <f>'[3]МКД'!$H$73</f>
        <v>12</v>
      </c>
      <c r="G54" s="51">
        <f t="shared" si="5"/>
        <v>245.60000000000002</v>
      </c>
      <c r="H54" s="54">
        <v>234.05</v>
      </c>
      <c r="I54" s="51">
        <v>11.55</v>
      </c>
      <c r="J54" s="51">
        <f t="shared" si="12"/>
        <v>273.08</v>
      </c>
      <c r="K54" s="51">
        <v>238.07</v>
      </c>
      <c r="L54" s="51">
        <v>35.01</v>
      </c>
      <c r="M54" s="51">
        <f t="shared" si="13"/>
        <v>290.56</v>
      </c>
      <c r="N54" s="51">
        <v>238.19</v>
      </c>
      <c r="O54" s="51">
        <v>52.37</v>
      </c>
      <c r="P54" s="51">
        <f t="shared" si="2"/>
        <v>320.71000000000004</v>
      </c>
      <c r="Q54" s="51">
        <v>248.31</v>
      </c>
      <c r="R54" s="51">
        <v>72.4</v>
      </c>
      <c r="S54" s="51">
        <f t="shared" si="6"/>
        <v>199.91</v>
      </c>
      <c r="T54" s="51">
        <v>195.09</v>
      </c>
      <c r="U54" s="51">
        <v>4.82</v>
      </c>
      <c r="V54" s="51">
        <f t="shared" si="7"/>
        <v>208.13698</v>
      </c>
      <c r="W54" s="205">
        <v>204.52443</v>
      </c>
      <c r="X54" s="205">
        <v>3.61255</v>
      </c>
      <c r="Y54" s="51"/>
      <c r="Z54" s="125"/>
      <c r="AA54" s="125"/>
      <c r="AB54" s="51">
        <f t="shared" si="8"/>
        <v>220.75799999999998</v>
      </c>
      <c r="AC54" s="125">
        <f>'[5]TDSheet'!C97</f>
        <v>188.509</v>
      </c>
      <c r="AD54" s="125">
        <f>'[5]TDSheet'!D97</f>
        <v>32.249</v>
      </c>
      <c r="AE54" s="51">
        <f t="shared" si="9"/>
        <v>179.8</v>
      </c>
      <c r="AF54" s="125">
        <v>188.43</v>
      </c>
      <c r="AG54" s="125">
        <v>-8.63</v>
      </c>
      <c r="AH54" s="51">
        <f t="shared" si="10"/>
        <v>178.37</v>
      </c>
      <c r="AI54" s="125">
        <v>187</v>
      </c>
      <c r="AJ54" s="125">
        <v>-8.63</v>
      </c>
      <c r="AK54" s="51">
        <f t="shared" si="3"/>
        <v>187.29</v>
      </c>
      <c r="AL54" s="125">
        <v>195.92</v>
      </c>
      <c r="AM54" s="125">
        <v>-8.63</v>
      </c>
      <c r="AN54" s="51">
        <f t="shared" si="4"/>
        <v>202.96</v>
      </c>
      <c r="AO54" s="125">
        <v>211.59</v>
      </c>
      <c r="AP54" s="125">
        <v>-8.63</v>
      </c>
      <c r="AQ54" s="54">
        <f t="shared" si="11"/>
        <v>16.913333333333334</v>
      </c>
    </row>
    <row r="55" spans="1:43" s="18" customFormat="1" ht="15">
      <c r="A55" s="43">
        <v>46</v>
      </c>
      <c r="B55" s="13" t="s">
        <v>59</v>
      </c>
      <c r="C55" s="13" t="s">
        <v>49</v>
      </c>
      <c r="D55" s="41">
        <v>10</v>
      </c>
      <c r="E55" s="41" t="s">
        <v>18</v>
      </c>
      <c r="F55" s="43">
        <f>'[3]МКД'!$H$74</f>
        <v>8</v>
      </c>
      <c r="G55" s="51">
        <f t="shared" si="5"/>
        <v>59.400000000000006</v>
      </c>
      <c r="H55" s="54">
        <v>48.09</v>
      </c>
      <c r="I55" s="51">
        <v>11.31</v>
      </c>
      <c r="J55" s="51">
        <f t="shared" si="12"/>
        <v>48.6</v>
      </c>
      <c r="K55" s="51">
        <v>40.02</v>
      </c>
      <c r="L55" s="51">
        <v>8.58</v>
      </c>
      <c r="M55" s="51">
        <f t="shared" si="13"/>
        <v>50.26</v>
      </c>
      <c r="N55" s="51">
        <v>43.22</v>
      </c>
      <c r="O55" s="51">
        <v>7.04</v>
      </c>
      <c r="P55" s="51">
        <f t="shared" si="2"/>
        <v>50.400000000000006</v>
      </c>
      <c r="Q55" s="51">
        <v>44.17</v>
      </c>
      <c r="R55" s="51">
        <v>6.23</v>
      </c>
      <c r="S55" s="51">
        <f t="shared" si="6"/>
        <v>49.96</v>
      </c>
      <c r="T55" s="51">
        <v>43.96</v>
      </c>
      <c r="U55" s="51">
        <v>6</v>
      </c>
      <c r="V55" s="51">
        <f t="shared" si="7"/>
        <v>49.49098</v>
      </c>
      <c r="W55" s="205">
        <v>43.60351</v>
      </c>
      <c r="X55" s="205">
        <v>5.88747</v>
      </c>
      <c r="Y55" s="51"/>
      <c r="Z55" s="125"/>
      <c r="AA55" s="125"/>
      <c r="AB55" s="51">
        <f t="shared" si="8"/>
        <v>56.13</v>
      </c>
      <c r="AC55" s="125">
        <f>'[5]TDSheet'!C92</f>
        <v>48.447</v>
      </c>
      <c r="AD55" s="125">
        <f>'[5]TDSheet'!D92</f>
        <v>7.683</v>
      </c>
      <c r="AE55" s="51">
        <f t="shared" si="9"/>
        <v>55.260000000000005</v>
      </c>
      <c r="AF55" s="125">
        <v>49.09</v>
      </c>
      <c r="AG55" s="125">
        <v>6.17</v>
      </c>
      <c r="AH55" s="51">
        <f t="shared" si="10"/>
        <v>52.92</v>
      </c>
      <c r="AI55" s="125">
        <v>46.75</v>
      </c>
      <c r="AJ55" s="125">
        <v>6.17</v>
      </c>
      <c r="AK55" s="51">
        <f t="shared" si="3"/>
        <v>57.43</v>
      </c>
      <c r="AL55" s="125">
        <v>51.26</v>
      </c>
      <c r="AM55" s="125">
        <v>6.17</v>
      </c>
      <c r="AN55" s="51">
        <f t="shared" si="4"/>
        <v>56.93</v>
      </c>
      <c r="AO55" s="125">
        <v>50.76</v>
      </c>
      <c r="AP55" s="125">
        <v>6.17</v>
      </c>
      <c r="AQ55" s="54">
        <f t="shared" si="11"/>
        <v>7.11625</v>
      </c>
    </row>
    <row r="56" spans="1:43" s="18" customFormat="1" ht="15">
      <c r="A56" s="43">
        <v>47</v>
      </c>
      <c r="B56" s="13" t="s">
        <v>59</v>
      </c>
      <c r="C56" s="13" t="s">
        <v>56</v>
      </c>
      <c r="D56" s="41">
        <v>2</v>
      </c>
      <c r="E56" s="41"/>
      <c r="F56" s="43">
        <f>'[3]МКД'!$H$75</f>
        <v>24</v>
      </c>
      <c r="G56" s="51">
        <f t="shared" si="5"/>
        <v>438.10999999999996</v>
      </c>
      <c r="H56" s="54">
        <v>76.33</v>
      </c>
      <c r="I56" s="51">
        <v>361.78</v>
      </c>
      <c r="J56" s="51">
        <f t="shared" si="12"/>
        <v>456.56000000000006</v>
      </c>
      <c r="K56" s="51">
        <v>82.84</v>
      </c>
      <c r="L56" s="51">
        <v>373.72</v>
      </c>
      <c r="M56" s="51">
        <f t="shared" si="13"/>
        <v>443.42</v>
      </c>
      <c r="N56" s="51">
        <v>84.55</v>
      </c>
      <c r="O56" s="51">
        <v>358.87</v>
      </c>
      <c r="P56" s="51">
        <f t="shared" si="2"/>
        <v>462.85</v>
      </c>
      <c r="Q56" s="51">
        <v>100.16</v>
      </c>
      <c r="R56" s="51">
        <v>362.69</v>
      </c>
      <c r="S56" s="51">
        <f t="shared" si="6"/>
        <v>444.08</v>
      </c>
      <c r="T56" s="51">
        <v>93.75</v>
      </c>
      <c r="U56" s="51">
        <v>350.33</v>
      </c>
      <c r="V56" s="51">
        <f t="shared" si="7"/>
        <v>357.65047</v>
      </c>
      <c r="W56" s="205">
        <v>98.78000999999999</v>
      </c>
      <c r="X56" s="205">
        <v>258.87046</v>
      </c>
      <c r="Y56" s="51"/>
      <c r="Z56" s="125"/>
      <c r="AA56" s="125"/>
      <c r="AB56" s="51">
        <f t="shared" si="8"/>
        <v>346.794</v>
      </c>
      <c r="AC56" s="125">
        <f>'[5]TDSheet'!C98</f>
        <v>96.027</v>
      </c>
      <c r="AD56" s="125">
        <f>'[5]TDSheet'!D98</f>
        <v>250.767</v>
      </c>
      <c r="AE56" s="51">
        <f t="shared" si="9"/>
        <v>339.28000000000003</v>
      </c>
      <c r="AF56" s="125">
        <v>114.45</v>
      </c>
      <c r="AG56" s="125">
        <v>224.83</v>
      </c>
      <c r="AH56" s="51">
        <f t="shared" si="10"/>
        <v>333.56</v>
      </c>
      <c r="AI56" s="125">
        <v>110.09</v>
      </c>
      <c r="AJ56" s="125">
        <v>223.47</v>
      </c>
      <c r="AK56" s="51">
        <f t="shared" si="3"/>
        <v>350.02</v>
      </c>
      <c r="AL56" s="125">
        <v>117.95</v>
      </c>
      <c r="AM56" s="125">
        <v>232.07</v>
      </c>
      <c r="AN56" s="51">
        <f t="shared" si="4"/>
        <v>315.14</v>
      </c>
      <c r="AO56" s="125">
        <v>118.01</v>
      </c>
      <c r="AP56" s="125">
        <v>197.13</v>
      </c>
      <c r="AQ56" s="54">
        <f t="shared" si="11"/>
        <v>13.130833333333333</v>
      </c>
    </row>
    <row r="57" spans="1:43" s="18" customFormat="1" ht="15">
      <c r="A57" s="43">
        <v>48</v>
      </c>
      <c r="B57" s="13" t="s">
        <v>59</v>
      </c>
      <c r="C57" s="13" t="s">
        <v>56</v>
      </c>
      <c r="D57" s="41">
        <v>3</v>
      </c>
      <c r="E57" s="41"/>
      <c r="F57" s="43">
        <f>'[3]МКД'!$H$76</f>
        <v>72</v>
      </c>
      <c r="G57" s="51">
        <f t="shared" si="5"/>
        <v>1497.35</v>
      </c>
      <c r="H57" s="54">
        <v>964.2</v>
      </c>
      <c r="I57" s="51">
        <v>533.15</v>
      </c>
      <c r="J57" s="51">
        <f t="shared" si="12"/>
        <v>1543.16</v>
      </c>
      <c r="K57" s="51">
        <v>1040.98</v>
      </c>
      <c r="L57" s="51">
        <v>502.18</v>
      </c>
      <c r="M57" s="51">
        <f t="shared" si="13"/>
        <v>1499.54</v>
      </c>
      <c r="N57" s="51">
        <v>1014.31</v>
      </c>
      <c r="O57" s="51">
        <v>485.23</v>
      </c>
      <c r="P57" s="51">
        <f t="shared" si="2"/>
        <v>1632.4</v>
      </c>
      <c r="Q57" s="51">
        <v>1130.49</v>
      </c>
      <c r="R57" s="51">
        <v>501.91</v>
      </c>
      <c r="S57" s="51">
        <f t="shared" si="6"/>
        <v>1679.8600000000001</v>
      </c>
      <c r="T57" s="51">
        <v>1177.95</v>
      </c>
      <c r="U57" s="51">
        <v>501.91</v>
      </c>
      <c r="V57" s="51">
        <f t="shared" si="7"/>
        <v>1391.23019</v>
      </c>
      <c r="W57" s="205">
        <v>889.32153</v>
      </c>
      <c r="X57" s="205">
        <v>501.90866</v>
      </c>
      <c r="Y57" s="51"/>
      <c r="Z57" s="125"/>
      <c r="AA57" s="125"/>
      <c r="AB57" s="51">
        <f t="shared" si="8"/>
        <v>1472.574</v>
      </c>
      <c r="AC57" s="125">
        <f>'[5]TDSheet'!C99</f>
        <v>964.835</v>
      </c>
      <c r="AD57" s="125">
        <f>'[5]TDSheet'!D99</f>
        <v>507.739</v>
      </c>
      <c r="AE57" s="51">
        <f t="shared" si="9"/>
        <v>1501.44</v>
      </c>
      <c r="AF57" s="125">
        <v>994.53</v>
      </c>
      <c r="AG57" s="125">
        <v>506.91</v>
      </c>
      <c r="AH57" s="51">
        <f t="shared" si="10"/>
        <v>1552.9499999999998</v>
      </c>
      <c r="AI57" s="125">
        <v>1053.83</v>
      </c>
      <c r="AJ57" s="125">
        <v>499.12</v>
      </c>
      <c r="AK57" s="51">
        <f t="shared" si="3"/>
        <v>1610.49</v>
      </c>
      <c r="AL57" s="125">
        <v>1108.58</v>
      </c>
      <c r="AM57" s="125">
        <v>501.91</v>
      </c>
      <c r="AN57" s="51">
        <f t="shared" si="4"/>
        <v>1672.43</v>
      </c>
      <c r="AO57" s="125">
        <v>1170.52</v>
      </c>
      <c r="AP57" s="125">
        <v>501.91</v>
      </c>
      <c r="AQ57" s="54">
        <f t="shared" si="11"/>
        <v>23.228194444444444</v>
      </c>
    </row>
    <row r="58" spans="1:43" s="18" customFormat="1" ht="15">
      <c r="A58" s="43">
        <v>49</v>
      </c>
      <c r="B58" s="13" t="s">
        <v>59</v>
      </c>
      <c r="C58" s="13" t="s">
        <v>34</v>
      </c>
      <c r="D58" s="41">
        <v>7</v>
      </c>
      <c r="E58" s="41"/>
      <c r="F58" s="43">
        <f>'[3]МКД'!$H$77</f>
        <v>4</v>
      </c>
      <c r="G58" s="51">
        <f t="shared" si="5"/>
        <v>149.54000000000002</v>
      </c>
      <c r="H58" s="54">
        <v>6.02</v>
      </c>
      <c r="I58" s="51">
        <v>143.52</v>
      </c>
      <c r="J58" s="51">
        <f t="shared" si="12"/>
        <v>156.52</v>
      </c>
      <c r="K58" s="51">
        <v>13</v>
      </c>
      <c r="L58" s="51">
        <v>143.52</v>
      </c>
      <c r="M58" s="51">
        <f t="shared" si="13"/>
        <v>168.97</v>
      </c>
      <c r="N58" s="51">
        <v>27.69</v>
      </c>
      <c r="O58" s="51">
        <v>141.28</v>
      </c>
      <c r="P58" s="51">
        <f t="shared" si="2"/>
        <v>164.14</v>
      </c>
      <c r="Q58" s="51">
        <v>25.45</v>
      </c>
      <c r="R58" s="51">
        <v>138.69</v>
      </c>
      <c r="S58" s="51">
        <f t="shared" si="6"/>
        <v>169.36</v>
      </c>
      <c r="T58" s="51">
        <v>30.67</v>
      </c>
      <c r="U58" s="51">
        <v>138.69</v>
      </c>
      <c r="V58" s="51">
        <f t="shared" si="7"/>
        <v>171.55132</v>
      </c>
      <c r="W58" s="205">
        <v>32.860279999999996</v>
      </c>
      <c r="X58" s="205">
        <v>138.69104000000002</v>
      </c>
      <c r="Y58" s="51"/>
      <c r="Z58" s="125"/>
      <c r="AA58" s="125"/>
      <c r="AB58" s="51">
        <f t="shared" si="8"/>
        <v>174.99904</v>
      </c>
      <c r="AC58" s="125">
        <f>'[5]TDSheet'!C108</f>
        <v>36.308</v>
      </c>
      <c r="AD58" s="125">
        <f>'[5]TDSheet'!D108</f>
        <v>138.69104000000002</v>
      </c>
      <c r="AE58" s="51">
        <f t="shared" si="9"/>
        <v>178.46</v>
      </c>
      <c r="AF58" s="125">
        <v>39.77</v>
      </c>
      <c r="AG58" s="125">
        <v>138.69</v>
      </c>
      <c r="AH58" s="51">
        <f t="shared" si="10"/>
        <v>181.93</v>
      </c>
      <c r="AI58" s="125">
        <v>43.24</v>
      </c>
      <c r="AJ58" s="125">
        <v>138.69</v>
      </c>
      <c r="AK58" s="51">
        <f t="shared" si="3"/>
        <v>14.44</v>
      </c>
      <c r="AL58" s="125">
        <v>12.18</v>
      </c>
      <c r="AM58" s="125">
        <v>2.26</v>
      </c>
      <c r="AN58" s="51">
        <f t="shared" si="4"/>
        <v>9.23</v>
      </c>
      <c r="AO58" s="125">
        <v>6.97</v>
      </c>
      <c r="AP58" s="125">
        <v>2.26</v>
      </c>
      <c r="AQ58" s="54">
        <f t="shared" si="11"/>
        <v>2.3075</v>
      </c>
    </row>
    <row r="59" spans="1:43" s="18" customFormat="1" ht="15">
      <c r="A59" s="43">
        <v>50</v>
      </c>
      <c r="B59" s="13" t="s">
        <v>59</v>
      </c>
      <c r="C59" s="13" t="s">
        <v>34</v>
      </c>
      <c r="D59" s="41">
        <v>9</v>
      </c>
      <c r="E59" s="41"/>
      <c r="F59" s="43">
        <f>'[3]МКД'!$H$78</f>
        <v>12</v>
      </c>
      <c r="G59" s="51">
        <f t="shared" si="5"/>
        <v>153.17000000000002</v>
      </c>
      <c r="H59" s="54">
        <v>149.49</v>
      </c>
      <c r="I59" s="51">
        <v>3.68</v>
      </c>
      <c r="J59" s="51">
        <f t="shared" si="12"/>
        <v>162.82</v>
      </c>
      <c r="K59" s="51">
        <v>159.14</v>
      </c>
      <c r="L59" s="51">
        <v>3.68</v>
      </c>
      <c r="M59" s="51">
        <f t="shared" si="13"/>
        <v>160.46</v>
      </c>
      <c r="N59" s="51">
        <v>156.78</v>
      </c>
      <c r="O59" s="51">
        <v>3.68</v>
      </c>
      <c r="P59" s="51">
        <f t="shared" si="2"/>
        <v>171.21</v>
      </c>
      <c r="Q59" s="51">
        <v>167.53</v>
      </c>
      <c r="R59" s="51">
        <v>3.68</v>
      </c>
      <c r="S59" s="51">
        <f t="shared" si="6"/>
        <v>153.01999999999998</v>
      </c>
      <c r="T59" s="51">
        <v>151.64</v>
      </c>
      <c r="U59" s="51">
        <v>1.38</v>
      </c>
      <c r="V59" s="51">
        <f t="shared" si="7"/>
        <v>135.80024</v>
      </c>
      <c r="W59" s="205">
        <v>134.42274</v>
      </c>
      <c r="X59" s="205">
        <v>1.3775</v>
      </c>
      <c r="Y59" s="51"/>
      <c r="Z59" s="125"/>
      <c r="AA59" s="125"/>
      <c r="AB59" s="51">
        <f t="shared" si="8"/>
        <v>128.918</v>
      </c>
      <c r="AC59" s="125">
        <f>'[5]TDSheet'!C109</f>
        <v>128.918</v>
      </c>
      <c r="AD59" s="125">
        <f>'[5]TDSheet'!D109</f>
        <v>0</v>
      </c>
      <c r="AE59" s="51">
        <f t="shared" si="9"/>
        <v>136.1</v>
      </c>
      <c r="AF59" s="125">
        <v>136.56</v>
      </c>
      <c r="AG59" s="125">
        <v>-0.46</v>
      </c>
      <c r="AH59" s="51">
        <f t="shared" si="10"/>
        <v>134.98</v>
      </c>
      <c r="AI59" s="125">
        <v>135.44</v>
      </c>
      <c r="AJ59" s="125">
        <v>-0.46</v>
      </c>
      <c r="AK59" s="51">
        <f t="shared" si="3"/>
        <v>122.88000000000001</v>
      </c>
      <c r="AL59" s="125">
        <v>123.34</v>
      </c>
      <c r="AM59" s="125">
        <v>-0.46</v>
      </c>
      <c r="AN59" s="51">
        <f t="shared" si="4"/>
        <v>111.18</v>
      </c>
      <c r="AO59" s="125">
        <v>111.64</v>
      </c>
      <c r="AP59" s="125">
        <v>-0.46</v>
      </c>
      <c r="AQ59" s="54">
        <f t="shared" si="11"/>
        <v>9.265</v>
      </c>
    </row>
    <row r="60" spans="1:43" s="18" customFormat="1" ht="15">
      <c r="A60" s="43">
        <v>51</v>
      </c>
      <c r="B60" s="13" t="s">
        <v>59</v>
      </c>
      <c r="C60" s="13" t="s">
        <v>34</v>
      </c>
      <c r="D60" s="41">
        <v>9</v>
      </c>
      <c r="E60" s="41" t="s">
        <v>17</v>
      </c>
      <c r="F60" s="43">
        <f>'[3]МКД'!$H$79</f>
        <v>12</v>
      </c>
      <c r="G60" s="51">
        <f t="shared" si="5"/>
        <v>68.06</v>
      </c>
      <c r="H60" s="54">
        <v>50.99</v>
      </c>
      <c r="I60" s="51">
        <v>17.07</v>
      </c>
      <c r="J60" s="51">
        <f t="shared" si="12"/>
        <v>67.64</v>
      </c>
      <c r="K60" s="51">
        <v>51.47</v>
      </c>
      <c r="L60" s="51">
        <v>16.17</v>
      </c>
      <c r="M60" s="51">
        <f t="shared" si="13"/>
        <v>71.13</v>
      </c>
      <c r="N60" s="51">
        <v>54.96</v>
      </c>
      <c r="O60" s="51">
        <v>16.17</v>
      </c>
      <c r="P60" s="51">
        <f t="shared" si="2"/>
        <v>73.56</v>
      </c>
      <c r="Q60" s="51">
        <v>60.41</v>
      </c>
      <c r="R60" s="51">
        <v>13.15</v>
      </c>
      <c r="S60" s="51">
        <f t="shared" si="6"/>
        <v>73.88</v>
      </c>
      <c r="T60" s="51">
        <v>58.93</v>
      </c>
      <c r="U60" s="51">
        <v>14.95</v>
      </c>
      <c r="V60" s="51">
        <f t="shared" si="7"/>
        <v>75.51407</v>
      </c>
      <c r="W60" s="205">
        <v>60.91066</v>
      </c>
      <c r="X60" s="205">
        <v>14.60341</v>
      </c>
      <c r="Y60" s="51"/>
      <c r="Z60" s="125"/>
      <c r="AA60" s="125"/>
      <c r="AB60" s="51">
        <f t="shared" si="8"/>
        <v>85.62100000000001</v>
      </c>
      <c r="AC60" s="125">
        <f>'[5]TDSheet'!C110</f>
        <v>64.893</v>
      </c>
      <c r="AD60" s="125">
        <f>'[5]TDSheet'!D110</f>
        <v>20.728</v>
      </c>
      <c r="AE60" s="51">
        <f t="shared" si="9"/>
        <v>80.59</v>
      </c>
      <c r="AF60" s="125">
        <v>66.88</v>
      </c>
      <c r="AG60" s="125">
        <v>13.71</v>
      </c>
      <c r="AH60" s="51">
        <f t="shared" si="10"/>
        <v>81.25</v>
      </c>
      <c r="AI60" s="125">
        <v>70.31</v>
      </c>
      <c r="AJ60" s="125">
        <v>10.94</v>
      </c>
      <c r="AK60" s="51">
        <f t="shared" si="3"/>
        <v>86.2</v>
      </c>
      <c r="AL60" s="125">
        <v>75.26</v>
      </c>
      <c r="AM60" s="125">
        <v>10.94</v>
      </c>
      <c r="AN60" s="51">
        <f t="shared" si="4"/>
        <v>89.81</v>
      </c>
      <c r="AO60" s="125">
        <v>79.97</v>
      </c>
      <c r="AP60" s="125">
        <v>9.84</v>
      </c>
      <c r="AQ60" s="54">
        <f t="shared" si="11"/>
        <v>7.484166666666667</v>
      </c>
    </row>
    <row r="61" spans="1:43" s="18" customFormat="1" ht="15">
      <c r="A61" s="43">
        <v>52</v>
      </c>
      <c r="B61" s="13" t="s">
        <v>59</v>
      </c>
      <c r="C61" s="13" t="s">
        <v>34</v>
      </c>
      <c r="D61" s="41">
        <v>11</v>
      </c>
      <c r="E61" s="41"/>
      <c r="F61" s="43">
        <f>'[3]МКД'!$H$80</f>
        <v>12</v>
      </c>
      <c r="G61" s="51">
        <f t="shared" si="5"/>
        <v>756.34</v>
      </c>
      <c r="H61" s="54">
        <v>218.11</v>
      </c>
      <c r="I61" s="51">
        <v>538.23</v>
      </c>
      <c r="J61" s="51">
        <f t="shared" si="12"/>
        <v>747.73</v>
      </c>
      <c r="K61" s="51">
        <v>212.23</v>
      </c>
      <c r="L61" s="51">
        <v>535.5</v>
      </c>
      <c r="M61" s="51">
        <f t="shared" si="13"/>
        <v>796.3</v>
      </c>
      <c r="N61" s="51">
        <v>219.64</v>
      </c>
      <c r="O61" s="51">
        <v>576.66</v>
      </c>
      <c r="P61" s="51">
        <f t="shared" si="2"/>
        <v>771.1</v>
      </c>
      <c r="Q61" s="51">
        <v>209.37</v>
      </c>
      <c r="R61" s="51">
        <v>561.73</v>
      </c>
      <c r="S61" s="51">
        <f t="shared" si="6"/>
        <v>814.13</v>
      </c>
      <c r="T61" s="51">
        <v>218.13</v>
      </c>
      <c r="U61" s="51">
        <v>596</v>
      </c>
      <c r="V61" s="51">
        <f t="shared" si="7"/>
        <v>799.39463</v>
      </c>
      <c r="W61" s="205">
        <v>223.85485999999997</v>
      </c>
      <c r="X61" s="205">
        <v>575.53977</v>
      </c>
      <c r="Y61" s="51"/>
      <c r="Z61" s="125"/>
      <c r="AA61" s="125"/>
      <c r="AB61" s="51">
        <f t="shared" si="8"/>
        <v>752.9240000000001</v>
      </c>
      <c r="AC61" s="125">
        <f>'[5]TDSheet'!C100</f>
        <v>232.008</v>
      </c>
      <c r="AD61" s="125">
        <f>'[5]TDSheet'!D100</f>
        <v>520.916</v>
      </c>
      <c r="AE61" s="51">
        <f t="shared" si="9"/>
        <v>817.06</v>
      </c>
      <c r="AF61" s="125">
        <v>252.42</v>
      </c>
      <c r="AG61" s="125">
        <v>564.64</v>
      </c>
      <c r="AH61" s="51">
        <f t="shared" si="10"/>
        <v>891.6400000000001</v>
      </c>
      <c r="AI61" s="125">
        <v>266.8</v>
      </c>
      <c r="AJ61" s="125">
        <v>624.84</v>
      </c>
      <c r="AK61" s="51">
        <f t="shared" si="3"/>
        <v>954.3699999999999</v>
      </c>
      <c r="AL61" s="125">
        <v>293.45</v>
      </c>
      <c r="AM61" s="125">
        <v>660.92</v>
      </c>
      <c r="AN61" s="51">
        <f t="shared" si="4"/>
        <v>974.0899999999999</v>
      </c>
      <c r="AO61" s="125">
        <v>297.46</v>
      </c>
      <c r="AP61" s="125">
        <v>676.63</v>
      </c>
      <c r="AQ61" s="54">
        <f t="shared" si="11"/>
        <v>81.17416666666666</v>
      </c>
    </row>
    <row r="62" spans="1:43" s="18" customFormat="1" ht="15">
      <c r="A62" s="43">
        <v>53</v>
      </c>
      <c r="B62" s="13" t="s">
        <v>59</v>
      </c>
      <c r="C62" s="13" t="s">
        <v>34</v>
      </c>
      <c r="D62" s="41">
        <v>11</v>
      </c>
      <c r="E62" s="41" t="s">
        <v>17</v>
      </c>
      <c r="F62" s="43">
        <f>'[3]МКД'!$H$81</f>
        <v>12</v>
      </c>
      <c r="G62" s="51">
        <f t="shared" si="5"/>
        <v>257.23</v>
      </c>
      <c r="H62" s="54">
        <v>192.95</v>
      </c>
      <c r="I62" s="51">
        <v>64.28</v>
      </c>
      <c r="J62" s="51">
        <f t="shared" si="12"/>
        <v>276.56</v>
      </c>
      <c r="K62" s="51">
        <v>208.19</v>
      </c>
      <c r="L62" s="51">
        <v>68.37</v>
      </c>
      <c r="M62" s="51">
        <f t="shared" si="13"/>
        <v>263.44</v>
      </c>
      <c r="N62" s="51">
        <v>204.7</v>
      </c>
      <c r="O62" s="51">
        <v>58.74</v>
      </c>
      <c r="P62" s="51">
        <f t="shared" si="2"/>
        <v>275.85</v>
      </c>
      <c r="Q62" s="51">
        <v>207.58</v>
      </c>
      <c r="R62" s="51">
        <v>68.27</v>
      </c>
      <c r="S62" s="51">
        <f t="shared" si="6"/>
        <v>260.47</v>
      </c>
      <c r="T62" s="51">
        <v>209.93</v>
      </c>
      <c r="U62" s="51">
        <v>50.54</v>
      </c>
      <c r="V62" s="51">
        <f t="shared" si="7"/>
        <v>262.67874</v>
      </c>
      <c r="W62" s="205">
        <v>212.13843</v>
      </c>
      <c r="X62" s="205">
        <v>50.54031</v>
      </c>
      <c r="Y62" s="51"/>
      <c r="Z62" s="125"/>
      <c r="AA62" s="125"/>
      <c r="AB62" s="51">
        <f t="shared" si="8"/>
        <v>258.981</v>
      </c>
      <c r="AC62" s="125">
        <f>'[5]TDSheet'!C101</f>
        <v>217.662</v>
      </c>
      <c r="AD62" s="125">
        <f>'[5]TDSheet'!D101</f>
        <v>41.319</v>
      </c>
      <c r="AE62" s="51">
        <f t="shared" si="9"/>
        <v>266.82</v>
      </c>
      <c r="AF62" s="125">
        <v>221.83</v>
      </c>
      <c r="AG62" s="125">
        <v>44.99</v>
      </c>
      <c r="AH62" s="51">
        <f t="shared" si="10"/>
        <v>266.52</v>
      </c>
      <c r="AI62" s="125">
        <v>223.15</v>
      </c>
      <c r="AJ62" s="125">
        <v>43.37</v>
      </c>
      <c r="AK62" s="51">
        <f t="shared" si="3"/>
        <v>271.31</v>
      </c>
      <c r="AL62" s="125">
        <v>229.55</v>
      </c>
      <c r="AM62" s="125">
        <v>41.76</v>
      </c>
      <c r="AN62" s="51">
        <f t="shared" si="4"/>
        <v>227.08</v>
      </c>
      <c r="AO62" s="125">
        <v>197.02</v>
      </c>
      <c r="AP62" s="125">
        <v>30.06</v>
      </c>
      <c r="AQ62" s="54">
        <f t="shared" si="11"/>
        <v>18.923333333333336</v>
      </c>
    </row>
    <row r="63" spans="1:43" s="18" customFormat="1" ht="15">
      <c r="A63" s="43">
        <v>54</v>
      </c>
      <c r="B63" s="13" t="s">
        <v>59</v>
      </c>
      <c r="C63" s="13" t="s">
        <v>34</v>
      </c>
      <c r="D63" s="41">
        <v>34</v>
      </c>
      <c r="E63" s="41"/>
      <c r="F63" s="43">
        <f>'[3]МКД'!$H$85</f>
        <v>12</v>
      </c>
      <c r="G63" s="51">
        <f t="shared" si="5"/>
        <v>327.52</v>
      </c>
      <c r="H63" s="54">
        <v>16.28</v>
      </c>
      <c r="I63" s="51">
        <v>311.24</v>
      </c>
      <c r="J63" s="51">
        <f t="shared" si="12"/>
        <v>347.31</v>
      </c>
      <c r="K63" s="51">
        <v>1.86</v>
      </c>
      <c r="L63" s="51">
        <v>345.45</v>
      </c>
      <c r="M63" s="51">
        <f t="shared" si="13"/>
        <v>353.45</v>
      </c>
      <c r="N63" s="51">
        <v>70.94</v>
      </c>
      <c r="O63" s="51">
        <v>282.51</v>
      </c>
      <c r="P63" s="51">
        <f t="shared" si="2"/>
        <v>374.15</v>
      </c>
      <c r="Q63" s="51">
        <v>76.21</v>
      </c>
      <c r="R63" s="51">
        <v>297.94</v>
      </c>
      <c r="S63" s="51">
        <f t="shared" si="6"/>
        <v>309.14</v>
      </c>
      <c r="T63" s="51">
        <v>72.19</v>
      </c>
      <c r="U63" s="51">
        <v>236.95</v>
      </c>
      <c r="V63" s="51">
        <f t="shared" si="7"/>
        <v>313.94410999999997</v>
      </c>
      <c r="W63" s="205">
        <v>76.99642999999999</v>
      </c>
      <c r="X63" s="205">
        <v>236.94768</v>
      </c>
      <c r="Y63" s="51"/>
      <c r="Z63" s="125"/>
      <c r="AA63" s="125"/>
      <c r="AB63" s="51">
        <f t="shared" si="8"/>
        <v>268.61400000000003</v>
      </c>
      <c r="AC63" s="125">
        <f>'[5]TDSheet'!C105</f>
        <v>84.174</v>
      </c>
      <c r="AD63" s="125">
        <f>'[5]TDSheet'!D105</f>
        <v>184.44</v>
      </c>
      <c r="AE63" s="51">
        <f t="shared" si="9"/>
        <v>288.14</v>
      </c>
      <c r="AF63" s="125">
        <v>94.02</v>
      </c>
      <c r="AG63" s="125">
        <v>194.12</v>
      </c>
      <c r="AH63" s="51">
        <f t="shared" si="10"/>
        <v>285.34</v>
      </c>
      <c r="AI63" s="125">
        <v>91.8</v>
      </c>
      <c r="AJ63" s="125">
        <v>193.54</v>
      </c>
      <c r="AK63" s="51">
        <f t="shared" si="3"/>
        <v>288.54</v>
      </c>
      <c r="AL63" s="125">
        <v>100.45</v>
      </c>
      <c r="AM63" s="125">
        <v>188.09</v>
      </c>
      <c r="AN63" s="51">
        <f t="shared" si="4"/>
        <v>299.43</v>
      </c>
      <c r="AO63" s="125">
        <v>110.58</v>
      </c>
      <c r="AP63" s="125">
        <v>188.85</v>
      </c>
      <c r="AQ63" s="54">
        <f t="shared" si="11"/>
        <v>24.9525</v>
      </c>
    </row>
    <row r="64" spans="1:43" s="18" customFormat="1" ht="15">
      <c r="A64" s="43">
        <v>55</v>
      </c>
      <c r="B64" s="13" t="s">
        <v>59</v>
      </c>
      <c r="C64" s="13" t="s">
        <v>50</v>
      </c>
      <c r="D64" s="41">
        <v>13</v>
      </c>
      <c r="E64" s="41"/>
      <c r="F64" s="43">
        <f>'[3]МКД'!$H$86</f>
        <v>12</v>
      </c>
      <c r="G64" s="51">
        <f t="shared" si="5"/>
        <v>864.3199999999999</v>
      </c>
      <c r="H64" s="54">
        <v>220.67</v>
      </c>
      <c r="I64" s="51">
        <v>643.65</v>
      </c>
      <c r="J64" s="51">
        <f t="shared" si="12"/>
        <v>891.45</v>
      </c>
      <c r="K64" s="51">
        <v>225.12</v>
      </c>
      <c r="L64" s="51">
        <v>666.33</v>
      </c>
      <c r="M64" s="51">
        <f t="shared" si="13"/>
        <v>919.86</v>
      </c>
      <c r="N64" s="51">
        <v>224.65</v>
      </c>
      <c r="O64" s="51">
        <v>695.21</v>
      </c>
      <c r="P64" s="51">
        <f t="shared" si="2"/>
        <v>913.78</v>
      </c>
      <c r="Q64" s="51">
        <v>226.22</v>
      </c>
      <c r="R64" s="51">
        <v>687.56</v>
      </c>
      <c r="S64" s="51">
        <f t="shared" si="6"/>
        <v>925.47</v>
      </c>
      <c r="T64" s="51">
        <v>229.55</v>
      </c>
      <c r="U64" s="51">
        <v>695.92</v>
      </c>
      <c r="V64" s="51">
        <f t="shared" si="7"/>
        <v>946.42868</v>
      </c>
      <c r="W64" s="205">
        <v>233.9783</v>
      </c>
      <c r="X64" s="205">
        <v>712.45038</v>
      </c>
      <c r="Y64" s="51"/>
      <c r="Z64" s="125"/>
      <c r="AA64" s="125"/>
      <c r="AB64" s="51">
        <f t="shared" si="8"/>
        <v>809.392</v>
      </c>
      <c r="AC64" s="125">
        <f>'[5]TDSheet'!C111</f>
        <v>151.257</v>
      </c>
      <c r="AD64" s="125">
        <f>'[5]TDSheet'!D111</f>
        <v>658.135</v>
      </c>
      <c r="AE64" s="51">
        <f t="shared" si="9"/>
        <v>816.03</v>
      </c>
      <c r="AF64" s="125">
        <v>156.65</v>
      </c>
      <c r="AG64" s="125">
        <v>659.38</v>
      </c>
      <c r="AH64" s="51">
        <f t="shared" si="10"/>
        <v>807.19</v>
      </c>
      <c r="AI64" s="125">
        <v>156.71</v>
      </c>
      <c r="AJ64" s="125">
        <v>650.48</v>
      </c>
      <c r="AK64" s="51">
        <f t="shared" si="3"/>
        <v>739.0600000000001</v>
      </c>
      <c r="AL64" s="125">
        <v>89.33</v>
      </c>
      <c r="AM64" s="125">
        <v>649.73</v>
      </c>
      <c r="AN64" s="51">
        <f t="shared" si="4"/>
        <v>696.75</v>
      </c>
      <c r="AO64" s="125">
        <v>56.8</v>
      </c>
      <c r="AP64" s="125">
        <v>639.95</v>
      </c>
      <c r="AQ64" s="54">
        <f t="shared" si="11"/>
        <v>58.0625</v>
      </c>
    </row>
    <row r="65" spans="1:43" s="18" customFormat="1" ht="15">
      <c r="A65" s="43">
        <v>56</v>
      </c>
      <c r="B65" s="13" t="s">
        <v>59</v>
      </c>
      <c r="C65" s="13" t="s">
        <v>150</v>
      </c>
      <c r="D65" s="41">
        <v>2</v>
      </c>
      <c r="E65" s="41"/>
      <c r="F65" s="43">
        <v>28</v>
      </c>
      <c r="G65" s="51"/>
      <c r="H65" s="54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205"/>
      <c r="X65" s="205"/>
      <c r="Y65" s="51"/>
      <c r="Z65" s="125"/>
      <c r="AA65" s="125"/>
      <c r="AB65" s="51"/>
      <c r="AC65" s="125"/>
      <c r="AD65" s="125"/>
      <c r="AE65" s="51"/>
      <c r="AF65" s="125"/>
      <c r="AG65" s="125"/>
      <c r="AH65" s="51"/>
      <c r="AI65" s="125"/>
      <c r="AJ65" s="125"/>
      <c r="AK65" s="51"/>
      <c r="AL65" s="125"/>
      <c r="AM65" s="125"/>
      <c r="AN65" s="51">
        <f t="shared" si="4"/>
        <v>52.17</v>
      </c>
      <c r="AO65" s="125">
        <v>52.17</v>
      </c>
      <c r="AP65" s="125"/>
      <c r="AQ65" s="54">
        <f t="shared" si="11"/>
        <v>1.8632142857142857</v>
      </c>
    </row>
    <row r="66" spans="1:43" s="18" customFormat="1" ht="15">
      <c r="A66" s="43">
        <v>57</v>
      </c>
      <c r="B66" s="13" t="s">
        <v>59</v>
      </c>
      <c r="C66" s="13" t="s">
        <v>57</v>
      </c>
      <c r="D66" s="41">
        <v>1</v>
      </c>
      <c r="E66" s="41"/>
      <c r="F66" s="43">
        <f>'[3]МКД'!$H$87</f>
        <v>10</v>
      </c>
      <c r="G66" s="51">
        <f t="shared" si="5"/>
        <v>133.87</v>
      </c>
      <c r="H66" s="54">
        <v>10.45</v>
      </c>
      <c r="I66" s="51">
        <v>123.42</v>
      </c>
      <c r="J66" s="51">
        <f t="shared" si="12"/>
        <v>164.96</v>
      </c>
      <c r="K66" s="51">
        <v>23.28</v>
      </c>
      <c r="L66" s="51">
        <v>141.68</v>
      </c>
      <c r="M66" s="51">
        <f t="shared" si="13"/>
        <v>180.8</v>
      </c>
      <c r="N66" s="51">
        <v>25</v>
      </c>
      <c r="O66" s="51">
        <v>155.8</v>
      </c>
      <c r="P66" s="51">
        <f t="shared" si="2"/>
        <v>210.51000000000002</v>
      </c>
      <c r="Q66" s="51">
        <v>34.74</v>
      </c>
      <c r="R66" s="51">
        <v>175.77</v>
      </c>
      <c r="S66" s="51">
        <f t="shared" si="6"/>
        <v>185.87</v>
      </c>
      <c r="T66" s="51">
        <v>25.92</v>
      </c>
      <c r="U66" s="51">
        <v>159.95</v>
      </c>
      <c r="V66" s="51">
        <f t="shared" si="7"/>
        <v>214.05762</v>
      </c>
      <c r="W66" s="205">
        <v>31.53004</v>
      </c>
      <c r="X66" s="205">
        <v>182.52758</v>
      </c>
      <c r="Y66" s="51"/>
      <c r="Z66" s="125"/>
      <c r="AA66" s="125"/>
      <c r="AB66" s="51">
        <f t="shared" si="8"/>
        <v>152.533</v>
      </c>
      <c r="AC66" s="125">
        <f>'[5]TDSheet'!C112</f>
        <v>30.701</v>
      </c>
      <c r="AD66" s="125">
        <f>'[5]TDSheet'!D112</f>
        <v>121.832</v>
      </c>
      <c r="AE66" s="51">
        <f t="shared" si="9"/>
        <v>176.63</v>
      </c>
      <c r="AF66" s="125">
        <v>38.12</v>
      </c>
      <c r="AG66" s="125">
        <v>138.51</v>
      </c>
      <c r="AH66" s="51">
        <f t="shared" si="10"/>
        <v>220.66</v>
      </c>
      <c r="AI66" s="125">
        <v>39.43</v>
      </c>
      <c r="AJ66" s="125">
        <v>181.23</v>
      </c>
      <c r="AK66" s="51">
        <f t="shared" si="3"/>
        <v>206.73999999999998</v>
      </c>
      <c r="AL66" s="125">
        <v>38.76</v>
      </c>
      <c r="AM66" s="125">
        <v>167.98</v>
      </c>
      <c r="AN66" s="51">
        <f t="shared" si="4"/>
        <v>206.32000000000002</v>
      </c>
      <c r="AO66" s="125">
        <v>42.27</v>
      </c>
      <c r="AP66" s="125">
        <v>164.05</v>
      </c>
      <c r="AQ66" s="54">
        <f t="shared" si="11"/>
        <v>20.632</v>
      </c>
    </row>
    <row r="67" spans="1:43" s="18" customFormat="1" ht="15">
      <c r="A67" s="43">
        <v>58</v>
      </c>
      <c r="B67" s="13" t="s">
        <v>59</v>
      </c>
      <c r="C67" s="13" t="s">
        <v>57</v>
      </c>
      <c r="D67" s="41">
        <v>2</v>
      </c>
      <c r="E67" s="41"/>
      <c r="F67" s="43">
        <f>'[3]МКД'!$H$88</f>
        <v>12</v>
      </c>
      <c r="G67" s="51">
        <f t="shared" si="5"/>
        <v>167.16</v>
      </c>
      <c r="H67" s="54">
        <v>64.42</v>
      </c>
      <c r="I67" s="51">
        <v>102.74</v>
      </c>
      <c r="J67" s="51">
        <f t="shared" si="12"/>
        <v>162.27</v>
      </c>
      <c r="K67" s="51">
        <v>67.48</v>
      </c>
      <c r="L67" s="51">
        <v>94.79</v>
      </c>
      <c r="M67" s="51">
        <f t="shared" si="13"/>
        <v>95.25</v>
      </c>
      <c r="N67" s="51">
        <v>34.39</v>
      </c>
      <c r="O67" s="51">
        <v>60.86</v>
      </c>
      <c r="P67" s="51">
        <f t="shared" si="2"/>
        <v>116.85</v>
      </c>
      <c r="Q67" s="51">
        <v>46.61</v>
      </c>
      <c r="R67" s="51">
        <v>70.24</v>
      </c>
      <c r="S67" s="51">
        <f t="shared" si="6"/>
        <v>93.82</v>
      </c>
      <c r="T67" s="51">
        <v>23.68</v>
      </c>
      <c r="U67" s="51">
        <v>70.14</v>
      </c>
      <c r="V67" s="51">
        <f t="shared" si="7"/>
        <v>102.92784</v>
      </c>
      <c r="W67" s="205">
        <v>30.06821</v>
      </c>
      <c r="X67" s="205">
        <v>72.85963000000001</v>
      </c>
      <c r="Y67" s="51"/>
      <c r="Z67" s="125"/>
      <c r="AA67" s="125"/>
      <c r="AB67" s="51">
        <f t="shared" si="8"/>
        <v>36.823</v>
      </c>
      <c r="AC67" s="125">
        <f>'[5]TDSheet'!C116</f>
        <v>12.728</v>
      </c>
      <c r="AD67" s="125">
        <f>'[5]TDSheet'!D116</f>
        <v>24.095</v>
      </c>
      <c r="AE67" s="51">
        <f t="shared" si="9"/>
        <v>50.260000000000005</v>
      </c>
      <c r="AF67" s="125">
        <v>17.41</v>
      </c>
      <c r="AG67" s="125">
        <v>32.85</v>
      </c>
      <c r="AH67" s="51">
        <f t="shared" si="10"/>
        <v>101.78</v>
      </c>
      <c r="AI67" s="125">
        <v>24.59</v>
      </c>
      <c r="AJ67" s="125">
        <v>77.19</v>
      </c>
      <c r="AK67" s="51">
        <f t="shared" si="3"/>
        <v>102.75</v>
      </c>
      <c r="AL67" s="125">
        <v>19.82</v>
      </c>
      <c r="AM67" s="125">
        <v>82.93</v>
      </c>
      <c r="AN67" s="51">
        <f t="shared" si="4"/>
        <v>113.3</v>
      </c>
      <c r="AO67" s="125">
        <v>26.98</v>
      </c>
      <c r="AP67" s="125">
        <v>86.32</v>
      </c>
      <c r="AQ67" s="54">
        <f t="shared" si="11"/>
        <v>9.441666666666666</v>
      </c>
    </row>
    <row r="68" spans="1:43" s="18" customFormat="1" ht="15">
      <c r="A68" s="43">
        <v>59</v>
      </c>
      <c r="B68" s="13" t="s">
        <v>59</v>
      </c>
      <c r="C68" s="13" t="s">
        <v>57</v>
      </c>
      <c r="D68" s="41">
        <v>3</v>
      </c>
      <c r="E68" s="41"/>
      <c r="F68" s="43">
        <f>'[3]МКД'!$H$89</f>
        <v>12</v>
      </c>
      <c r="G68" s="51">
        <f t="shared" si="5"/>
        <v>949.0600000000001</v>
      </c>
      <c r="H68" s="54">
        <v>407.11</v>
      </c>
      <c r="I68" s="51">
        <v>541.95</v>
      </c>
      <c r="J68" s="51">
        <f t="shared" si="12"/>
        <v>984.47</v>
      </c>
      <c r="K68" s="51">
        <v>414.98</v>
      </c>
      <c r="L68" s="51">
        <v>569.49</v>
      </c>
      <c r="M68" s="51">
        <f t="shared" si="13"/>
        <v>1005.82</v>
      </c>
      <c r="N68" s="51">
        <v>423.86</v>
      </c>
      <c r="O68" s="51">
        <v>581.96</v>
      </c>
      <c r="P68" s="51">
        <f t="shared" si="2"/>
        <v>1036.65</v>
      </c>
      <c r="Q68" s="51">
        <v>444.85</v>
      </c>
      <c r="R68" s="51">
        <v>591.8</v>
      </c>
      <c r="S68" s="51">
        <f t="shared" si="6"/>
        <v>977.83</v>
      </c>
      <c r="T68" s="51">
        <v>372.48</v>
      </c>
      <c r="U68" s="51">
        <v>605.35</v>
      </c>
      <c r="V68" s="51">
        <f t="shared" si="7"/>
        <v>967.69516</v>
      </c>
      <c r="W68" s="205">
        <v>379.5677</v>
      </c>
      <c r="X68" s="205">
        <v>588.1274599999999</v>
      </c>
      <c r="Y68" s="51"/>
      <c r="Z68" s="125"/>
      <c r="AA68" s="125"/>
      <c r="AB68" s="51">
        <f t="shared" si="8"/>
        <v>903.2139999999999</v>
      </c>
      <c r="AC68" s="125">
        <f>'[5]TDSheet'!C118</f>
        <v>391.053</v>
      </c>
      <c r="AD68" s="125">
        <f>'[5]TDSheet'!D118</f>
        <v>512.161</v>
      </c>
      <c r="AE68" s="51">
        <f t="shared" si="9"/>
        <v>905.6800000000001</v>
      </c>
      <c r="AF68" s="125">
        <v>394.75</v>
      </c>
      <c r="AG68" s="125">
        <v>510.93</v>
      </c>
      <c r="AH68" s="51">
        <f t="shared" si="10"/>
        <v>956.6399999999999</v>
      </c>
      <c r="AI68" s="125">
        <v>404.09</v>
      </c>
      <c r="AJ68" s="125">
        <v>552.55</v>
      </c>
      <c r="AK68" s="51">
        <f t="shared" si="3"/>
        <v>991.6899999999999</v>
      </c>
      <c r="AL68" s="125">
        <v>410.76</v>
      </c>
      <c r="AM68" s="125">
        <v>580.93</v>
      </c>
      <c r="AN68" s="51">
        <f t="shared" si="4"/>
        <v>938.93</v>
      </c>
      <c r="AO68" s="125">
        <v>349.63</v>
      </c>
      <c r="AP68" s="125">
        <v>589.3</v>
      </c>
      <c r="AQ68" s="54">
        <f t="shared" si="11"/>
        <v>78.24416666666666</v>
      </c>
    </row>
    <row r="69" spans="1:43" s="18" customFormat="1" ht="15">
      <c r="A69" s="43">
        <v>60</v>
      </c>
      <c r="B69" s="13" t="s">
        <v>59</v>
      </c>
      <c r="C69" s="13" t="s">
        <v>57</v>
      </c>
      <c r="D69" s="143">
        <v>15</v>
      </c>
      <c r="E69" s="41"/>
      <c r="F69" s="43">
        <f>'[3]МКД'!$H$91</f>
        <v>12</v>
      </c>
      <c r="G69" s="51">
        <f t="shared" si="5"/>
        <v>98.51</v>
      </c>
      <c r="H69" s="54">
        <v>23.98</v>
      </c>
      <c r="I69" s="51">
        <v>74.53</v>
      </c>
      <c r="J69" s="51">
        <f t="shared" si="12"/>
        <v>87.65</v>
      </c>
      <c r="K69" s="51">
        <v>15.01</v>
      </c>
      <c r="L69" s="51">
        <v>72.64</v>
      </c>
      <c r="M69" s="51">
        <f t="shared" si="13"/>
        <v>82.68</v>
      </c>
      <c r="N69" s="51">
        <v>10.45</v>
      </c>
      <c r="O69" s="51">
        <v>72.23</v>
      </c>
      <c r="P69" s="51">
        <f t="shared" si="2"/>
        <v>80.64</v>
      </c>
      <c r="Q69" s="51">
        <v>11.14</v>
      </c>
      <c r="R69" s="51">
        <v>69.5</v>
      </c>
      <c r="S69" s="51">
        <f t="shared" si="6"/>
        <v>82.73</v>
      </c>
      <c r="T69" s="51">
        <v>17.37</v>
      </c>
      <c r="U69" s="51">
        <v>65.36</v>
      </c>
      <c r="V69" s="51">
        <f t="shared" si="7"/>
        <v>77.99221</v>
      </c>
      <c r="W69" s="205">
        <v>22.13982</v>
      </c>
      <c r="X69" s="205">
        <v>55.85239</v>
      </c>
      <c r="Y69" s="51"/>
      <c r="Z69" s="125"/>
      <c r="AA69" s="125"/>
      <c r="AB69" s="51">
        <f t="shared" si="8"/>
        <v>44.881</v>
      </c>
      <c r="AC69" s="125">
        <f>'[5]TDSheet'!C114</f>
        <v>24.663</v>
      </c>
      <c r="AD69" s="125">
        <f>'[5]TDSheet'!D114</f>
        <v>20.218</v>
      </c>
      <c r="AE69" s="51">
        <f t="shared" si="9"/>
        <v>47.12</v>
      </c>
      <c r="AF69" s="125">
        <v>25.33</v>
      </c>
      <c r="AG69" s="125">
        <v>21.79</v>
      </c>
      <c r="AH69" s="51">
        <f t="shared" si="10"/>
        <v>84.04</v>
      </c>
      <c r="AI69" s="125">
        <v>21.26</v>
      </c>
      <c r="AJ69" s="125">
        <v>62.78</v>
      </c>
      <c r="AK69" s="51">
        <f t="shared" si="3"/>
        <v>105.2</v>
      </c>
      <c r="AL69" s="125">
        <v>24.76</v>
      </c>
      <c r="AM69" s="125">
        <v>80.44</v>
      </c>
      <c r="AN69" s="51">
        <f t="shared" si="4"/>
        <v>88.14999999999999</v>
      </c>
      <c r="AO69" s="125">
        <v>22.99</v>
      </c>
      <c r="AP69" s="125">
        <v>65.16</v>
      </c>
      <c r="AQ69" s="54">
        <f t="shared" si="11"/>
        <v>7.345833333333332</v>
      </c>
    </row>
    <row r="70" spans="1:43" s="18" customFormat="1" ht="15">
      <c r="A70" s="43">
        <v>61</v>
      </c>
      <c r="B70" s="13" t="s">
        <v>59</v>
      </c>
      <c r="C70" s="13" t="s">
        <v>57</v>
      </c>
      <c r="D70" s="143">
        <v>17</v>
      </c>
      <c r="E70" s="41" t="s">
        <v>18</v>
      </c>
      <c r="F70" s="43">
        <f>'[3]МКД'!$H$92</f>
        <v>12</v>
      </c>
      <c r="G70" s="51">
        <f t="shared" si="5"/>
        <v>218.41000000000003</v>
      </c>
      <c r="H70" s="54">
        <v>33.2</v>
      </c>
      <c r="I70" s="51">
        <v>185.21</v>
      </c>
      <c r="J70" s="51">
        <f t="shared" si="12"/>
        <v>244.87</v>
      </c>
      <c r="K70" s="51">
        <v>40.39</v>
      </c>
      <c r="L70" s="51">
        <v>204.48</v>
      </c>
      <c r="M70" s="51">
        <f t="shared" si="13"/>
        <v>262.63</v>
      </c>
      <c r="N70" s="51">
        <v>38.4</v>
      </c>
      <c r="O70" s="51">
        <v>224.23</v>
      </c>
      <c r="P70" s="51">
        <f t="shared" si="2"/>
        <v>289.14</v>
      </c>
      <c r="Q70" s="51">
        <v>42</v>
      </c>
      <c r="R70" s="51">
        <v>247.14</v>
      </c>
      <c r="S70" s="51">
        <f t="shared" si="6"/>
        <v>299.28000000000003</v>
      </c>
      <c r="T70" s="51">
        <v>42.31</v>
      </c>
      <c r="U70" s="51">
        <v>256.97</v>
      </c>
      <c r="V70" s="51">
        <f t="shared" si="7"/>
        <v>318.12687999999997</v>
      </c>
      <c r="W70" s="205">
        <v>42.68708</v>
      </c>
      <c r="X70" s="205">
        <v>275.4398</v>
      </c>
      <c r="Y70" s="51"/>
      <c r="Z70" s="125"/>
      <c r="AA70" s="125"/>
      <c r="AB70" s="51">
        <f t="shared" si="8"/>
        <v>309.469</v>
      </c>
      <c r="AC70" s="125">
        <f>'[5]TDSheet'!C115</f>
        <v>53.239</v>
      </c>
      <c r="AD70" s="125">
        <f>'[5]TDSheet'!D115</f>
        <v>256.23</v>
      </c>
      <c r="AE70" s="51">
        <f t="shared" si="9"/>
        <v>332.66</v>
      </c>
      <c r="AF70" s="125">
        <v>54.75</v>
      </c>
      <c r="AG70" s="125">
        <v>277.91</v>
      </c>
      <c r="AH70" s="51">
        <f t="shared" si="10"/>
        <v>358.62</v>
      </c>
      <c r="AI70" s="125">
        <v>32.12</v>
      </c>
      <c r="AJ70" s="125">
        <v>326.5</v>
      </c>
      <c r="AK70" s="51">
        <f t="shared" si="3"/>
        <v>343.28000000000003</v>
      </c>
      <c r="AL70" s="125">
        <v>34.37</v>
      </c>
      <c r="AM70" s="125">
        <v>308.91</v>
      </c>
      <c r="AN70" s="51">
        <f t="shared" si="4"/>
        <v>332.46</v>
      </c>
      <c r="AO70" s="125">
        <v>21.7</v>
      </c>
      <c r="AP70" s="125">
        <v>310.76</v>
      </c>
      <c r="AQ70" s="54">
        <f t="shared" si="11"/>
        <v>27.705</v>
      </c>
    </row>
    <row r="71" spans="1:43" s="18" customFormat="1" ht="15">
      <c r="A71" s="43">
        <v>62</v>
      </c>
      <c r="B71" s="13" t="s">
        <v>59</v>
      </c>
      <c r="C71" s="13" t="s">
        <v>57</v>
      </c>
      <c r="D71" s="41">
        <v>20</v>
      </c>
      <c r="E71" s="41"/>
      <c r="F71" s="43">
        <f>'[3]МКД'!$H$93</f>
        <v>20</v>
      </c>
      <c r="G71" s="51">
        <f aca="true" t="shared" si="15" ref="G71:G132">SUM(H71:I71)</f>
        <v>661.24</v>
      </c>
      <c r="H71" s="54">
        <v>513.65</v>
      </c>
      <c r="I71" s="51">
        <v>147.59</v>
      </c>
      <c r="J71" s="51">
        <f t="shared" si="12"/>
        <v>646.45</v>
      </c>
      <c r="K71" s="51">
        <v>495.13</v>
      </c>
      <c r="L71" s="51">
        <v>151.32</v>
      </c>
      <c r="M71" s="51">
        <f t="shared" si="13"/>
        <v>647.27</v>
      </c>
      <c r="N71" s="51">
        <v>508.06</v>
      </c>
      <c r="O71" s="51">
        <v>139.21</v>
      </c>
      <c r="P71" s="51">
        <f t="shared" si="2"/>
        <v>635.19</v>
      </c>
      <c r="Q71" s="51">
        <v>505.2</v>
      </c>
      <c r="R71" s="51">
        <v>129.99</v>
      </c>
      <c r="S71" s="51">
        <f t="shared" si="6"/>
        <v>655.82</v>
      </c>
      <c r="T71" s="51">
        <v>522.6</v>
      </c>
      <c r="U71" s="51">
        <v>133.22</v>
      </c>
      <c r="V71" s="51">
        <f t="shared" si="7"/>
        <v>674.46639</v>
      </c>
      <c r="W71" s="205">
        <v>536.86904</v>
      </c>
      <c r="X71" s="205">
        <v>137.59735</v>
      </c>
      <c r="Y71" s="51"/>
      <c r="Z71" s="125"/>
      <c r="AA71" s="125"/>
      <c r="AB71" s="51">
        <f t="shared" si="8"/>
        <v>620.818</v>
      </c>
      <c r="AC71" s="125">
        <f>'[5]TDSheet'!C117</f>
        <v>532.978</v>
      </c>
      <c r="AD71" s="125">
        <f>'[5]TDSheet'!D117</f>
        <v>87.84</v>
      </c>
      <c r="AE71" s="51">
        <f t="shared" si="9"/>
        <v>697.5600000000001</v>
      </c>
      <c r="AF71" s="125">
        <v>548.35</v>
      </c>
      <c r="AG71" s="125">
        <v>149.21</v>
      </c>
      <c r="AH71" s="51">
        <f t="shared" si="10"/>
        <v>711.09</v>
      </c>
      <c r="AI71" s="125">
        <v>558.63</v>
      </c>
      <c r="AJ71" s="125">
        <v>152.46</v>
      </c>
      <c r="AK71" s="51">
        <f t="shared" si="3"/>
        <v>743.4</v>
      </c>
      <c r="AL71" s="125">
        <v>576.25</v>
      </c>
      <c r="AM71" s="125">
        <v>167.15</v>
      </c>
      <c r="AN71" s="51">
        <f t="shared" si="4"/>
        <v>720.71</v>
      </c>
      <c r="AO71" s="125">
        <v>576.51</v>
      </c>
      <c r="AP71" s="125">
        <v>144.2</v>
      </c>
      <c r="AQ71" s="54">
        <f t="shared" si="11"/>
        <v>36.0355</v>
      </c>
    </row>
    <row r="72" spans="1:43" s="18" customFormat="1" ht="15">
      <c r="A72" s="43">
        <v>63</v>
      </c>
      <c r="B72" s="13" t="s">
        <v>59</v>
      </c>
      <c r="C72" s="13" t="s">
        <v>35</v>
      </c>
      <c r="D72" s="41">
        <v>10</v>
      </c>
      <c r="E72" s="41"/>
      <c r="F72" s="43">
        <f>'[3]МКД'!$H$96</f>
        <v>8</v>
      </c>
      <c r="G72" s="51">
        <f t="shared" si="15"/>
        <v>416.41999999999996</v>
      </c>
      <c r="H72" s="54">
        <v>163.6</v>
      </c>
      <c r="I72" s="51">
        <v>252.82</v>
      </c>
      <c r="J72" s="51">
        <f t="shared" si="12"/>
        <v>432.84000000000003</v>
      </c>
      <c r="K72" s="51">
        <v>170.11</v>
      </c>
      <c r="L72" s="51">
        <v>262.73</v>
      </c>
      <c r="M72" s="51">
        <f t="shared" si="13"/>
        <v>447.78</v>
      </c>
      <c r="N72" s="51">
        <v>173.33</v>
      </c>
      <c r="O72" s="51">
        <v>274.45</v>
      </c>
      <c r="P72" s="51">
        <f aca="true" t="shared" si="16" ref="P72:P136">SUM(Q72:R72)</f>
        <v>470.79999999999995</v>
      </c>
      <c r="Q72" s="51">
        <v>177.27</v>
      </c>
      <c r="R72" s="51">
        <v>293.53</v>
      </c>
      <c r="S72" s="51">
        <f aca="true" t="shared" si="17" ref="S72:S136">SUM(T72:U72)</f>
        <v>464.2</v>
      </c>
      <c r="T72" s="51">
        <v>185.69</v>
      </c>
      <c r="U72" s="51">
        <v>278.51</v>
      </c>
      <c r="V72" s="51">
        <f t="shared" si="7"/>
        <v>505.68904999999995</v>
      </c>
      <c r="W72" s="205">
        <v>200.00676</v>
      </c>
      <c r="X72" s="205">
        <v>305.68228999999997</v>
      </c>
      <c r="Y72" s="51"/>
      <c r="Z72" s="125"/>
      <c r="AA72" s="125"/>
      <c r="AB72" s="51">
        <f t="shared" si="8"/>
        <v>465.993</v>
      </c>
      <c r="AC72" s="125">
        <f>'[5]TDSheet'!C120</f>
        <v>205.166</v>
      </c>
      <c r="AD72" s="125">
        <f>'[5]TDSheet'!D120</f>
        <v>260.827</v>
      </c>
      <c r="AE72" s="51">
        <f aca="true" t="shared" si="18" ref="AE72:AE136">SUM(AF72:AG72)</f>
        <v>466.74</v>
      </c>
      <c r="AF72" s="125">
        <v>207.41</v>
      </c>
      <c r="AG72" s="125">
        <v>259.33</v>
      </c>
      <c r="AH72" s="51">
        <f t="shared" si="10"/>
        <v>465.5</v>
      </c>
      <c r="AI72" s="125">
        <v>190.34</v>
      </c>
      <c r="AJ72" s="125">
        <v>275.16</v>
      </c>
      <c r="AK72" s="51">
        <f aca="true" t="shared" si="19" ref="AK72:AK136">SUM(AL72:AM72)</f>
        <v>482.82000000000005</v>
      </c>
      <c r="AL72" s="125">
        <v>192.77</v>
      </c>
      <c r="AM72" s="125">
        <v>290.05</v>
      </c>
      <c r="AN72" s="51">
        <f aca="true" t="shared" si="20" ref="AN72:AN135">SUM(AO72:AP72)</f>
        <v>483.11</v>
      </c>
      <c r="AO72" s="125">
        <v>191.68</v>
      </c>
      <c r="AP72" s="125">
        <v>291.43</v>
      </c>
      <c r="AQ72" s="54">
        <f t="shared" si="11"/>
        <v>60.38875</v>
      </c>
    </row>
    <row r="73" spans="1:43" s="18" customFormat="1" ht="15">
      <c r="A73" s="43">
        <v>64</v>
      </c>
      <c r="B73" s="13" t="s">
        <v>59</v>
      </c>
      <c r="C73" s="13" t="s">
        <v>35</v>
      </c>
      <c r="D73" s="41">
        <v>20</v>
      </c>
      <c r="E73" s="41"/>
      <c r="F73" s="43">
        <f>'[3]МКД'!$H$97</f>
        <v>8</v>
      </c>
      <c r="G73" s="51">
        <f t="shared" si="15"/>
        <v>105.86</v>
      </c>
      <c r="H73" s="54">
        <v>31.87</v>
      </c>
      <c r="I73" s="51">
        <v>73.99</v>
      </c>
      <c r="J73" s="51">
        <f t="shared" si="12"/>
        <v>118.53999999999999</v>
      </c>
      <c r="K73" s="51">
        <v>57.91</v>
      </c>
      <c r="L73" s="51">
        <v>60.63</v>
      </c>
      <c r="M73" s="51">
        <f t="shared" si="13"/>
        <v>69.18</v>
      </c>
      <c r="N73" s="51">
        <v>18.09</v>
      </c>
      <c r="O73" s="51">
        <v>51.09</v>
      </c>
      <c r="P73" s="51">
        <f t="shared" si="16"/>
        <v>88.08</v>
      </c>
      <c r="Q73" s="51">
        <v>23.19</v>
      </c>
      <c r="R73" s="51">
        <v>64.89</v>
      </c>
      <c r="S73" s="51">
        <f t="shared" si="17"/>
        <v>80.4</v>
      </c>
      <c r="T73" s="51">
        <v>20.36</v>
      </c>
      <c r="U73" s="51">
        <v>60.04</v>
      </c>
      <c r="V73" s="51">
        <f aca="true" t="shared" si="21" ref="V73:V137">SUM(W73:X73)</f>
        <v>112.16851999999999</v>
      </c>
      <c r="W73" s="205">
        <v>29.87982</v>
      </c>
      <c r="X73" s="205">
        <v>82.28869999999999</v>
      </c>
      <c r="Y73" s="51"/>
      <c r="Z73" s="125"/>
      <c r="AA73" s="125"/>
      <c r="AB73" s="51">
        <f aca="true" t="shared" si="22" ref="AB73:AB137">SUM(AC73:AD73)</f>
        <v>40.035</v>
      </c>
      <c r="AC73" s="125">
        <f>'[5]TDSheet'!C122</f>
        <v>10.079</v>
      </c>
      <c r="AD73" s="125">
        <f>'[5]TDSheet'!D122</f>
        <v>29.956</v>
      </c>
      <c r="AE73" s="51">
        <f t="shared" si="18"/>
        <v>42.92</v>
      </c>
      <c r="AF73" s="125">
        <v>10.08</v>
      </c>
      <c r="AG73" s="125">
        <v>32.84</v>
      </c>
      <c r="AH73" s="51">
        <f aca="true" t="shared" si="23" ref="AH73:AH137">SUM(AI73:AJ73)</f>
        <v>42.92</v>
      </c>
      <c r="AI73" s="125">
        <v>10.08</v>
      </c>
      <c r="AJ73" s="125">
        <v>32.84</v>
      </c>
      <c r="AK73" s="51">
        <f t="shared" si="19"/>
        <v>42.92</v>
      </c>
      <c r="AL73" s="125">
        <v>10.08</v>
      </c>
      <c r="AM73" s="125">
        <v>32.84</v>
      </c>
      <c r="AN73" s="51">
        <f t="shared" si="20"/>
        <v>42.92</v>
      </c>
      <c r="AO73" s="125">
        <v>10.08</v>
      </c>
      <c r="AP73" s="125">
        <v>32.84</v>
      </c>
      <c r="AQ73" s="54">
        <f aca="true" t="shared" si="24" ref="AQ73:AQ136">AN73/F73</f>
        <v>5.365</v>
      </c>
    </row>
    <row r="74" spans="1:43" s="18" customFormat="1" ht="15">
      <c r="A74" s="43">
        <v>65</v>
      </c>
      <c r="B74" s="13" t="s">
        <v>59</v>
      </c>
      <c r="C74" s="13" t="s">
        <v>35</v>
      </c>
      <c r="D74" s="41">
        <v>24</v>
      </c>
      <c r="E74" s="41"/>
      <c r="F74" s="43">
        <v>16</v>
      </c>
      <c r="G74" s="51">
        <f t="shared" si="15"/>
        <v>75.21</v>
      </c>
      <c r="H74" s="54">
        <v>75.21</v>
      </c>
      <c r="I74" s="51"/>
      <c r="J74" s="51">
        <f t="shared" si="12"/>
        <v>67.35</v>
      </c>
      <c r="K74" s="51">
        <v>67.35</v>
      </c>
      <c r="L74" s="51"/>
      <c r="M74" s="51">
        <f t="shared" si="13"/>
        <v>59.96</v>
      </c>
      <c r="N74" s="51">
        <v>59.96</v>
      </c>
      <c r="O74" s="51">
        <v>0</v>
      </c>
      <c r="P74" s="51">
        <f t="shared" si="16"/>
        <v>60.85</v>
      </c>
      <c r="Q74" s="51">
        <v>60.85</v>
      </c>
      <c r="R74" s="51"/>
      <c r="S74" s="51">
        <f t="shared" si="17"/>
        <v>61.03</v>
      </c>
      <c r="T74" s="51">
        <v>61.03</v>
      </c>
      <c r="U74" s="51"/>
      <c r="V74" s="51">
        <f t="shared" si="21"/>
        <v>65.95321000000001</v>
      </c>
      <c r="W74" s="205">
        <v>65.95321000000001</v>
      </c>
      <c r="X74" s="205">
        <v>0</v>
      </c>
      <c r="Y74" s="51"/>
      <c r="Z74" s="125"/>
      <c r="AA74" s="125"/>
      <c r="AB74" s="51">
        <f t="shared" si="22"/>
        <v>65.305</v>
      </c>
      <c r="AC74" s="125">
        <f>'[5]TDSheet'!C123</f>
        <v>65.305</v>
      </c>
      <c r="AD74" s="125">
        <f>'[5]TDSheet'!D123</f>
        <v>0</v>
      </c>
      <c r="AE74" s="51">
        <f t="shared" si="18"/>
        <v>70.83</v>
      </c>
      <c r="AF74" s="125">
        <v>70.83</v>
      </c>
      <c r="AG74" s="125"/>
      <c r="AH74" s="51">
        <f t="shared" si="23"/>
        <v>66.97</v>
      </c>
      <c r="AI74" s="125">
        <v>66.97</v>
      </c>
      <c r="AJ74" s="125"/>
      <c r="AK74" s="51">
        <f t="shared" si="19"/>
        <v>66.36</v>
      </c>
      <c r="AL74" s="125">
        <v>66.36</v>
      </c>
      <c r="AM74" s="125"/>
      <c r="AN74" s="51">
        <f t="shared" si="20"/>
        <v>68.27</v>
      </c>
      <c r="AO74" s="125">
        <v>68.27</v>
      </c>
      <c r="AP74" s="125"/>
      <c r="AQ74" s="54">
        <f t="shared" si="24"/>
        <v>4.266875</v>
      </c>
    </row>
    <row r="75" spans="1:43" s="18" customFormat="1" ht="15">
      <c r="A75" s="43">
        <v>66</v>
      </c>
      <c r="B75" s="13" t="s">
        <v>59</v>
      </c>
      <c r="C75" s="13" t="s">
        <v>35</v>
      </c>
      <c r="D75" s="41">
        <v>25</v>
      </c>
      <c r="E75" s="41"/>
      <c r="F75" s="43">
        <f>'[3]МКД'!$H$99</f>
        <v>12</v>
      </c>
      <c r="G75" s="51">
        <f t="shared" si="15"/>
        <v>70.05</v>
      </c>
      <c r="H75" s="54">
        <v>15.1</v>
      </c>
      <c r="I75" s="51">
        <v>54.95</v>
      </c>
      <c r="J75" s="51">
        <f t="shared" si="12"/>
        <v>97.04</v>
      </c>
      <c r="K75" s="51">
        <v>21.51</v>
      </c>
      <c r="L75" s="51">
        <v>75.53</v>
      </c>
      <c r="M75" s="51">
        <f t="shared" si="13"/>
        <v>111.24</v>
      </c>
      <c r="N75" s="51">
        <v>28.47</v>
      </c>
      <c r="O75" s="51">
        <v>82.77</v>
      </c>
      <c r="P75" s="51">
        <f t="shared" si="16"/>
        <v>100.96</v>
      </c>
      <c r="Q75" s="51">
        <v>13.72</v>
      </c>
      <c r="R75" s="51">
        <v>87.24</v>
      </c>
      <c r="S75" s="51">
        <f t="shared" si="17"/>
        <v>95.5</v>
      </c>
      <c r="T75" s="51">
        <v>8.22</v>
      </c>
      <c r="U75" s="51">
        <v>87.28</v>
      </c>
      <c r="V75" s="51">
        <f t="shared" si="21"/>
        <v>118.50936999999999</v>
      </c>
      <c r="W75" s="205">
        <v>12.13847</v>
      </c>
      <c r="X75" s="205">
        <v>106.37089999999999</v>
      </c>
      <c r="Y75" s="51"/>
      <c r="Z75" s="125"/>
      <c r="AA75" s="125"/>
      <c r="AB75" s="51">
        <f t="shared" si="22"/>
        <v>54.045</v>
      </c>
      <c r="AC75" s="125">
        <f>'[5]TDSheet'!C125</f>
        <v>15.261</v>
      </c>
      <c r="AD75" s="125">
        <f>'[5]TDSheet'!D125</f>
        <v>38.784</v>
      </c>
      <c r="AE75" s="51">
        <f t="shared" si="18"/>
        <v>42.769999999999996</v>
      </c>
      <c r="AF75" s="125">
        <v>12.37</v>
      </c>
      <c r="AG75" s="125">
        <v>30.4</v>
      </c>
      <c r="AH75" s="51">
        <f t="shared" si="23"/>
        <v>112.82000000000001</v>
      </c>
      <c r="AI75" s="125">
        <v>21.89</v>
      </c>
      <c r="AJ75" s="125">
        <v>90.93</v>
      </c>
      <c r="AK75" s="51">
        <f t="shared" si="19"/>
        <v>114.75999999999999</v>
      </c>
      <c r="AL75" s="125">
        <v>20.63</v>
      </c>
      <c r="AM75" s="125">
        <v>94.13</v>
      </c>
      <c r="AN75" s="51">
        <f t="shared" si="20"/>
        <v>119.44999999999999</v>
      </c>
      <c r="AO75" s="125">
        <v>20.4</v>
      </c>
      <c r="AP75" s="125">
        <v>99.05</v>
      </c>
      <c r="AQ75" s="54">
        <f t="shared" si="24"/>
        <v>9.954166666666666</v>
      </c>
    </row>
    <row r="76" spans="1:43" s="18" customFormat="1" ht="15">
      <c r="A76" s="43">
        <v>67</v>
      </c>
      <c r="B76" s="13" t="s">
        <v>59</v>
      </c>
      <c r="C76" s="13" t="s">
        <v>35</v>
      </c>
      <c r="D76" s="41">
        <v>26</v>
      </c>
      <c r="E76" s="41"/>
      <c r="F76" s="43">
        <f>'[3]МКД'!$H$100</f>
        <v>12</v>
      </c>
      <c r="G76" s="51">
        <f t="shared" si="15"/>
        <v>135.76000000000002</v>
      </c>
      <c r="H76" s="54">
        <v>124.79</v>
      </c>
      <c r="I76" s="51">
        <v>10.97</v>
      </c>
      <c r="J76" s="51">
        <f t="shared" si="12"/>
        <v>135.84</v>
      </c>
      <c r="K76" s="51">
        <v>130.94</v>
      </c>
      <c r="L76" s="51">
        <v>4.9</v>
      </c>
      <c r="M76" s="51">
        <f t="shared" si="13"/>
        <v>142.01999999999998</v>
      </c>
      <c r="N76" s="51">
        <v>136.07</v>
      </c>
      <c r="O76" s="51">
        <v>5.95</v>
      </c>
      <c r="P76" s="51">
        <f t="shared" si="16"/>
        <v>155.88</v>
      </c>
      <c r="Q76" s="51">
        <v>147.28</v>
      </c>
      <c r="R76" s="51">
        <v>8.6</v>
      </c>
      <c r="S76" s="51">
        <f t="shared" si="17"/>
        <v>180.31</v>
      </c>
      <c r="T76" s="51">
        <v>166.19</v>
      </c>
      <c r="U76" s="51">
        <v>14.12</v>
      </c>
      <c r="V76" s="51">
        <f t="shared" si="21"/>
        <v>159.63542</v>
      </c>
      <c r="W76" s="205">
        <v>146.11438</v>
      </c>
      <c r="X76" s="205">
        <v>13.521040000000001</v>
      </c>
      <c r="Y76" s="51"/>
      <c r="Z76" s="125"/>
      <c r="AA76" s="125"/>
      <c r="AB76" s="51">
        <f t="shared" si="22"/>
        <v>172.68300000000002</v>
      </c>
      <c r="AC76" s="125">
        <f>'[5]TDSheet'!C126</f>
        <v>154.193</v>
      </c>
      <c r="AD76" s="125">
        <f>'[5]TDSheet'!D126</f>
        <v>18.49</v>
      </c>
      <c r="AE76" s="51">
        <f t="shared" si="18"/>
        <v>183.7</v>
      </c>
      <c r="AF76" s="125">
        <v>157.13</v>
      </c>
      <c r="AG76" s="125">
        <v>26.57</v>
      </c>
      <c r="AH76" s="51">
        <f t="shared" si="23"/>
        <v>200.67999999999998</v>
      </c>
      <c r="AI76" s="125">
        <v>169.17</v>
      </c>
      <c r="AJ76" s="125">
        <v>31.51</v>
      </c>
      <c r="AK76" s="51">
        <f t="shared" si="19"/>
        <v>169.35</v>
      </c>
      <c r="AL76" s="125">
        <v>145.07</v>
      </c>
      <c r="AM76" s="125">
        <v>24.28</v>
      </c>
      <c r="AN76" s="51">
        <f t="shared" si="20"/>
        <v>164.3</v>
      </c>
      <c r="AO76" s="125">
        <v>140.78</v>
      </c>
      <c r="AP76" s="125">
        <v>23.52</v>
      </c>
      <c r="AQ76" s="54">
        <f t="shared" si="24"/>
        <v>13.691666666666668</v>
      </c>
    </row>
    <row r="77" spans="1:43" s="18" customFormat="1" ht="15">
      <c r="A77" s="43">
        <v>68</v>
      </c>
      <c r="B77" s="13" t="s">
        <v>59</v>
      </c>
      <c r="C77" s="13" t="s">
        <v>35</v>
      </c>
      <c r="D77" s="41">
        <v>26</v>
      </c>
      <c r="E77" s="41" t="s">
        <v>17</v>
      </c>
      <c r="F77" s="43">
        <f>'[3]МКД'!$H$101</f>
        <v>12</v>
      </c>
      <c r="G77" s="51">
        <f t="shared" si="15"/>
        <v>36.22</v>
      </c>
      <c r="H77" s="54">
        <v>19.32</v>
      </c>
      <c r="I77" s="51">
        <v>16.9</v>
      </c>
      <c r="J77" s="51">
        <f t="shared" si="12"/>
        <v>28.39</v>
      </c>
      <c r="K77" s="51">
        <v>14.68</v>
      </c>
      <c r="L77" s="51">
        <v>13.71</v>
      </c>
      <c r="M77" s="51">
        <f t="shared" si="13"/>
        <v>39.739999999999995</v>
      </c>
      <c r="N77" s="51">
        <v>17.7</v>
      </c>
      <c r="O77" s="51">
        <v>22.04</v>
      </c>
      <c r="P77" s="51">
        <f t="shared" si="16"/>
        <v>45.019999999999996</v>
      </c>
      <c r="Q77" s="51">
        <v>17.62</v>
      </c>
      <c r="R77" s="51">
        <v>27.4</v>
      </c>
      <c r="S77" s="51">
        <f t="shared" si="17"/>
        <v>44.879999999999995</v>
      </c>
      <c r="T77" s="51">
        <v>21.77</v>
      </c>
      <c r="U77" s="51">
        <v>23.11</v>
      </c>
      <c r="V77" s="51">
        <f t="shared" si="21"/>
        <v>38.43266</v>
      </c>
      <c r="W77" s="205">
        <v>23.96335</v>
      </c>
      <c r="X77" s="205">
        <v>14.46931</v>
      </c>
      <c r="Y77" s="51"/>
      <c r="Z77" s="125"/>
      <c r="AA77" s="125"/>
      <c r="AB77" s="51">
        <f t="shared" si="22"/>
        <v>49.054</v>
      </c>
      <c r="AC77" s="125">
        <f>'[5]TDSheet'!C127</f>
        <v>26.193</v>
      </c>
      <c r="AD77" s="125">
        <f>'[5]TDSheet'!D127</f>
        <v>22.861</v>
      </c>
      <c r="AE77" s="51">
        <f t="shared" si="18"/>
        <v>57.33</v>
      </c>
      <c r="AF77" s="125">
        <v>29.54</v>
      </c>
      <c r="AG77" s="125">
        <v>27.79</v>
      </c>
      <c r="AH77" s="51">
        <f t="shared" si="23"/>
        <v>45.97</v>
      </c>
      <c r="AI77" s="125">
        <v>21.65</v>
      </c>
      <c r="AJ77" s="125">
        <v>24.32</v>
      </c>
      <c r="AK77" s="51">
        <f t="shared" si="19"/>
        <v>51.42</v>
      </c>
      <c r="AL77" s="125">
        <v>19.22</v>
      </c>
      <c r="AM77" s="125">
        <v>32.2</v>
      </c>
      <c r="AN77" s="51">
        <f t="shared" si="20"/>
        <v>60.28</v>
      </c>
      <c r="AO77" s="125">
        <v>20.73</v>
      </c>
      <c r="AP77" s="125">
        <v>39.55</v>
      </c>
      <c r="AQ77" s="54">
        <f t="shared" si="24"/>
        <v>5.023333333333333</v>
      </c>
    </row>
    <row r="78" spans="1:43" s="18" customFormat="1" ht="15">
      <c r="A78" s="43">
        <v>69</v>
      </c>
      <c r="B78" s="13" t="s">
        <v>59</v>
      </c>
      <c r="C78" s="13" t="s">
        <v>35</v>
      </c>
      <c r="D78" s="41">
        <v>28</v>
      </c>
      <c r="E78" s="41" t="s">
        <v>17</v>
      </c>
      <c r="F78" s="43">
        <f>'[3]МКД'!$H$102</f>
        <v>12</v>
      </c>
      <c r="G78" s="51">
        <f t="shared" si="15"/>
        <v>595.29</v>
      </c>
      <c r="H78" s="54">
        <v>258.47</v>
      </c>
      <c r="I78" s="51">
        <v>336.82</v>
      </c>
      <c r="J78" s="51">
        <f t="shared" si="12"/>
        <v>595.88</v>
      </c>
      <c r="K78" s="51">
        <v>264.42</v>
      </c>
      <c r="L78" s="51">
        <v>331.46</v>
      </c>
      <c r="M78" s="51">
        <f t="shared" si="13"/>
        <v>600.06</v>
      </c>
      <c r="N78" s="51">
        <v>268.94</v>
      </c>
      <c r="O78" s="51">
        <v>331.12</v>
      </c>
      <c r="P78" s="51">
        <f t="shared" si="16"/>
        <v>604.3299999999999</v>
      </c>
      <c r="Q78" s="51">
        <v>273.21</v>
      </c>
      <c r="R78" s="51">
        <v>331.12</v>
      </c>
      <c r="S78" s="51">
        <f t="shared" si="17"/>
        <v>613.25</v>
      </c>
      <c r="T78" s="51">
        <v>282.13</v>
      </c>
      <c r="U78" s="51">
        <v>331.12</v>
      </c>
      <c r="V78" s="51">
        <f t="shared" si="21"/>
        <v>619.8519000000001</v>
      </c>
      <c r="W78" s="205">
        <v>288.73432</v>
      </c>
      <c r="X78" s="205">
        <v>331.11758000000003</v>
      </c>
      <c r="Y78" s="51"/>
      <c r="Z78" s="125"/>
      <c r="AA78" s="125"/>
      <c r="AB78" s="51">
        <f t="shared" si="22"/>
        <v>618.48</v>
      </c>
      <c r="AC78" s="125">
        <f>'[5]TDSheet'!C129</f>
        <v>297.907</v>
      </c>
      <c r="AD78" s="125">
        <f>'[5]TDSheet'!D129</f>
        <v>320.573</v>
      </c>
      <c r="AE78" s="51">
        <f t="shared" si="18"/>
        <v>631.0899999999999</v>
      </c>
      <c r="AF78" s="125">
        <v>301.34</v>
      </c>
      <c r="AG78" s="125">
        <v>329.75</v>
      </c>
      <c r="AH78" s="51">
        <f t="shared" si="23"/>
        <v>635.03</v>
      </c>
      <c r="AI78" s="125">
        <v>305.28</v>
      </c>
      <c r="AJ78" s="125">
        <v>329.75</v>
      </c>
      <c r="AK78" s="51">
        <f t="shared" si="19"/>
        <v>648.8199999999999</v>
      </c>
      <c r="AL78" s="125">
        <v>319.07</v>
      </c>
      <c r="AM78" s="125">
        <v>329.75</v>
      </c>
      <c r="AN78" s="51">
        <f t="shared" si="20"/>
        <v>595.8199999999999</v>
      </c>
      <c r="AO78" s="125">
        <v>325.77</v>
      </c>
      <c r="AP78" s="125">
        <v>270.05</v>
      </c>
      <c r="AQ78" s="54">
        <f t="shared" si="24"/>
        <v>49.651666666666664</v>
      </c>
    </row>
    <row r="79" spans="1:43" s="18" customFormat="1" ht="15">
      <c r="A79" s="43">
        <v>70</v>
      </c>
      <c r="B79" s="13" t="s">
        <v>59</v>
      </c>
      <c r="C79" s="13" t="s">
        <v>68</v>
      </c>
      <c r="D79" s="41">
        <v>9</v>
      </c>
      <c r="E79" s="41"/>
      <c r="F79" s="43">
        <f>'[3]МКД'!$H$103</f>
        <v>4</v>
      </c>
      <c r="G79" s="51">
        <f t="shared" si="15"/>
        <v>24.43</v>
      </c>
      <c r="H79" s="54">
        <v>9.27</v>
      </c>
      <c r="I79" s="51">
        <v>15.16</v>
      </c>
      <c r="J79" s="51">
        <f t="shared" si="12"/>
        <v>26.25</v>
      </c>
      <c r="K79" s="51">
        <v>11.09</v>
      </c>
      <c r="L79" s="51">
        <v>15.16</v>
      </c>
      <c r="M79" s="51">
        <f t="shared" si="13"/>
        <v>28.009999999999998</v>
      </c>
      <c r="N79" s="51">
        <v>14.75</v>
      </c>
      <c r="O79" s="51">
        <v>13.26</v>
      </c>
      <c r="P79" s="51">
        <f t="shared" si="16"/>
        <v>27.990000000000002</v>
      </c>
      <c r="Q79" s="51">
        <v>14.73</v>
      </c>
      <c r="R79" s="51">
        <v>13.26</v>
      </c>
      <c r="S79" s="51">
        <f t="shared" si="17"/>
        <v>29.810000000000002</v>
      </c>
      <c r="T79" s="51">
        <v>16.55</v>
      </c>
      <c r="U79" s="51">
        <v>13.26</v>
      </c>
      <c r="V79" s="51">
        <f t="shared" si="21"/>
        <v>35.25954</v>
      </c>
      <c r="W79" s="205">
        <v>21.99946</v>
      </c>
      <c r="X79" s="205">
        <v>13.26008</v>
      </c>
      <c r="Y79" s="51"/>
      <c r="Z79" s="125"/>
      <c r="AA79" s="125"/>
      <c r="AB79" s="51">
        <f t="shared" si="22"/>
        <v>42.14</v>
      </c>
      <c r="AC79" s="125">
        <f>'[5]TDSheet'!C133</f>
        <v>24.329</v>
      </c>
      <c r="AD79" s="125">
        <f>'[5]TDSheet'!D133</f>
        <v>17.811</v>
      </c>
      <c r="AE79" s="51">
        <f t="shared" si="18"/>
        <v>40.53</v>
      </c>
      <c r="AF79" s="125">
        <v>27.27</v>
      </c>
      <c r="AG79" s="125">
        <v>13.26</v>
      </c>
      <c r="AH79" s="51">
        <f t="shared" si="23"/>
        <v>8.25</v>
      </c>
      <c r="AI79" s="125">
        <v>12.8</v>
      </c>
      <c r="AJ79" s="125">
        <v>-4.55</v>
      </c>
      <c r="AK79" s="51">
        <f t="shared" si="19"/>
        <v>4.71</v>
      </c>
      <c r="AL79" s="125">
        <v>9.26</v>
      </c>
      <c r="AM79" s="125">
        <v>-4.55</v>
      </c>
      <c r="AN79" s="51">
        <f t="shared" si="20"/>
        <v>4.670000000000001</v>
      </c>
      <c r="AO79" s="125">
        <v>9.22</v>
      </c>
      <c r="AP79" s="125">
        <v>-4.55</v>
      </c>
      <c r="AQ79" s="54">
        <f t="shared" si="24"/>
        <v>1.1675000000000002</v>
      </c>
    </row>
    <row r="80" spans="1:43" s="18" customFormat="1" ht="15">
      <c r="A80" s="43">
        <v>71</v>
      </c>
      <c r="B80" s="13" t="s">
        <v>59</v>
      </c>
      <c r="C80" s="13" t="s">
        <v>69</v>
      </c>
      <c r="D80" s="143">
        <v>5</v>
      </c>
      <c r="E80" s="41"/>
      <c r="F80" s="43">
        <f>'[3]МКД'!$H$104</f>
        <v>12</v>
      </c>
      <c r="G80" s="51">
        <f t="shared" si="15"/>
        <v>15.18</v>
      </c>
      <c r="H80" s="54">
        <v>10.09</v>
      </c>
      <c r="I80" s="51">
        <v>5.09</v>
      </c>
      <c r="J80" s="51">
        <f t="shared" si="12"/>
        <v>16.18</v>
      </c>
      <c r="K80" s="51">
        <v>12.58</v>
      </c>
      <c r="L80" s="51">
        <v>3.6</v>
      </c>
      <c r="M80" s="51">
        <f t="shared" si="13"/>
        <v>18.2</v>
      </c>
      <c r="N80" s="51">
        <v>15.18</v>
      </c>
      <c r="O80" s="51">
        <v>3.02</v>
      </c>
      <c r="P80" s="51">
        <f t="shared" si="16"/>
        <v>20.87</v>
      </c>
      <c r="Q80" s="51">
        <v>17.39</v>
      </c>
      <c r="R80" s="51">
        <v>3.48</v>
      </c>
      <c r="S80" s="51">
        <f t="shared" si="17"/>
        <v>17.81</v>
      </c>
      <c r="T80" s="51">
        <v>14.33</v>
      </c>
      <c r="U80" s="51">
        <v>3.48</v>
      </c>
      <c r="V80" s="51">
        <f t="shared" si="21"/>
        <v>20.93807</v>
      </c>
      <c r="W80" s="205">
        <v>15.97084</v>
      </c>
      <c r="X80" s="205">
        <v>4.96723</v>
      </c>
      <c r="Y80" s="51"/>
      <c r="Z80" s="125"/>
      <c r="AA80" s="125"/>
      <c r="AB80" s="51">
        <f t="shared" si="22"/>
        <v>14.959</v>
      </c>
      <c r="AC80" s="125">
        <f>'[5]TDSheet'!C152</f>
        <v>14.959</v>
      </c>
      <c r="AD80" s="125">
        <f>'[5]TDSheet'!D152</f>
        <v>0</v>
      </c>
      <c r="AE80" s="51">
        <f t="shared" si="18"/>
        <v>12.14</v>
      </c>
      <c r="AF80" s="125">
        <v>5.84</v>
      </c>
      <c r="AG80" s="125">
        <v>6.3</v>
      </c>
      <c r="AH80" s="51">
        <f t="shared" si="23"/>
        <v>15.45</v>
      </c>
      <c r="AI80" s="125">
        <v>11.04</v>
      </c>
      <c r="AJ80" s="125">
        <v>4.41</v>
      </c>
      <c r="AK80" s="51">
        <f t="shared" si="19"/>
        <v>15.700000000000001</v>
      </c>
      <c r="AL80" s="125">
        <v>11.98</v>
      </c>
      <c r="AM80" s="125">
        <v>3.72</v>
      </c>
      <c r="AN80" s="51">
        <f t="shared" si="20"/>
        <v>16.66</v>
      </c>
      <c r="AO80" s="125">
        <v>12.58</v>
      </c>
      <c r="AP80" s="125">
        <v>4.08</v>
      </c>
      <c r="AQ80" s="54">
        <f t="shared" si="24"/>
        <v>1.3883333333333334</v>
      </c>
    </row>
    <row r="81" spans="1:43" s="18" customFormat="1" ht="15">
      <c r="A81" s="43">
        <v>72</v>
      </c>
      <c r="B81" s="13" t="s">
        <v>59</v>
      </c>
      <c r="C81" s="13" t="s">
        <v>69</v>
      </c>
      <c r="D81" s="41">
        <v>7</v>
      </c>
      <c r="E81" s="41"/>
      <c r="F81" s="43">
        <v>12</v>
      </c>
      <c r="G81" s="51">
        <f t="shared" si="15"/>
        <v>25.450000000000003</v>
      </c>
      <c r="H81" s="54">
        <v>26.01</v>
      </c>
      <c r="I81" s="51">
        <v>-0.56</v>
      </c>
      <c r="J81" s="51">
        <f t="shared" si="12"/>
        <v>41.620000000000005</v>
      </c>
      <c r="K81" s="51">
        <v>42.38</v>
      </c>
      <c r="L81" s="51">
        <v>-0.76</v>
      </c>
      <c r="M81" s="51">
        <f t="shared" si="13"/>
        <v>29.13</v>
      </c>
      <c r="N81" s="51">
        <v>29.89</v>
      </c>
      <c r="O81" s="51">
        <v>-0.76</v>
      </c>
      <c r="P81" s="51">
        <f t="shared" si="16"/>
        <v>34.6</v>
      </c>
      <c r="Q81" s="51">
        <v>34.63</v>
      </c>
      <c r="R81" s="51">
        <v>-0.03</v>
      </c>
      <c r="S81" s="51">
        <f t="shared" si="17"/>
        <v>32.36</v>
      </c>
      <c r="T81" s="51">
        <v>32.36</v>
      </c>
      <c r="U81" s="51"/>
      <c r="V81" s="51">
        <f t="shared" si="21"/>
        <v>33.738150000000005</v>
      </c>
      <c r="W81" s="205">
        <v>33.8134</v>
      </c>
      <c r="X81" s="205">
        <v>-0.07525</v>
      </c>
      <c r="Y81" s="51"/>
      <c r="Z81" s="125"/>
      <c r="AA81" s="125"/>
      <c r="AB81" s="51">
        <f t="shared" si="22"/>
        <v>31.619</v>
      </c>
      <c r="AC81" s="125">
        <f>'[5]TDSheet'!C153</f>
        <v>31.619</v>
      </c>
      <c r="AD81" s="125">
        <f>'[5]TDSheet'!D153</f>
        <v>0</v>
      </c>
      <c r="AE81" s="51">
        <f t="shared" si="18"/>
        <v>38.42</v>
      </c>
      <c r="AF81" s="125">
        <v>38.7</v>
      </c>
      <c r="AG81" s="125">
        <v>-0.28</v>
      </c>
      <c r="AH81" s="51">
        <f t="shared" si="23"/>
        <v>39.31</v>
      </c>
      <c r="AI81" s="125">
        <v>39.56</v>
      </c>
      <c r="AJ81" s="125">
        <v>-0.25</v>
      </c>
      <c r="AK81" s="51">
        <f t="shared" si="19"/>
        <v>39.96</v>
      </c>
      <c r="AL81" s="125">
        <v>40.21</v>
      </c>
      <c r="AM81" s="125">
        <v>-0.25</v>
      </c>
      <c r="AN81" s="51">
        <f t="shared" si="20"/>
        <v>32.08</v>
      </c>
      <c r="AO81" s="125">
        <v>32.33</v>
      </c>
      <c r="AP81" s="125">
        <v>-0.25</v>
      </c>
      <c r="AQ81" s="54">
        <f t="shared" si="24"/>
        <v>2.6733333333333333</v>
      </c>
    </row>
    <row r="82" spans="1:43" s="18" customFormat="1" ht="15">
      <c r="A82" s="43">
        <v>73</v>
      </c>
      <c r="B82" s="13" t="s">
        <v>59</v>
      </c>
      <c r="C82" s="13" t="s">
        <v>69</v>
      </c>
      <c r="D82" s="143">
        <v>8</v>
      </c>
      <c r="E82" s="41"/>
      <c r="F82" s="43">
        <f>'[3]МКД'!$H$105</f>
        <v>8</v>
      </c>
      <c r="G82" s="51">
        <f t="shared" si="15"/>
        <v>53.5</v>
      </c>
      <c r="H82" s="54">
        <v>4.07</v>
      </c>
      <c r="I82" s="51">
        <v>49.43</v>
      </c>
      <c r="J82" s="51">
        <f t="shared" si="12"/>
        <v>57.940000000000005</v>
      </c>
      <c r="K82" s="51">
        <v>2.85</v>
      </c>
      <c r="L82" s="51">
        <v>55.09</v>
      </c>
      <c r="M82" s="51">
        <f t="shared" si="13"/>
        <v>56.059999999999995</v>
      </c>
      <c r="N82" s="51">
        <v>4.26</v>
      </c>
      <c r="O82" s="51">
        <v>51.8</v>
      </c>
      <c r="P82" s="51">
        <f t="shared" si="16"/>
        <v>79.92999999999999</v>
      </c>
      <c r="Q82" s="51">
        <v>9.36</v>
      </c>
      <c r="R82" s="51">
        <v>70.57</v>
      </c>
      <c r="S82" s="51">
        <f t="shared" si="17"/>
        <v>101.4</v>
      </c>
      <c r="T82" s="51">
        <v>12.57</v>
      </c>
      <c r="U82" s="51">
        <v>88.83</v>
      </c>
      <c r="V82" s="51">
        <f t="shared" si="21"/>
        <v>104.39453</v>
      </c>
      <c r="W82" s="205">
        <v>12.12443</v>
      </c>
      <c r="X82" s="205">
        <v>92.2701</v>
      </c>
      <c r="Y82" s="51"/>
      <c r="Z82" s="125"/>
      <c r="AA82" s="125"/>
      <c r="AB82" s="51">
        <f t="shared" si="22"/>
        <v>115.25</v>
      </c>
      <c r="AC82" s="125">
        <f>'[5]TDSheet'!C154</f>
        <v>23.665</v>
      </c>
      <c r="AD82" s="125">
        <f>'[5]TDSheet'!D154</f>
        <v>91.585</v>
      </c>
      <c r="AE82" s="51">
        <f t="shared" si="18"/>
        <v>137.37</v>
      </c>
      <c r="AF82" s="125">
        <v>30.11</v>
      </c>
      <c r="AG82" s="125">
        <v>107.26</v>
      </c>
      <c r="AH82" s="51">
        <f t="shared" si="23"/>
        <v>171.93</v>
      </c>
      <c r="AI82" s="125">
        <v>24.94</v>
      </c>
      <c r="AJ82" s="125">
        <v>146.99</v>
      </c>
      <c r="AK82" s="51">
        <f t="shared" si="19"/>
        <v>182.94</v>
      </c>
      <c r="AL82" s="125">
        <v>33.92</v>
      </c>
      <c r="AM82" s="125">
        <v>149.02</v>
      </c>
      <c r="AN82" s="51">
        <f t="shared" si="20"/>
        <v>169.87</v>
      </c>
      <c r="AO82" s="125">
        <v>37.14</v>
      </c>
      <c r="AP82" s="125">
        <v>132.73</v>
      </c>
      <c r="AQ82" s="54">
        <f t="shared" si="24"/>
        <v>21.23375</v>
      </c>
    </row>
    <row r="83" spans="1:43" s="18" customFormat="1" ht="15">
      <c r="A83" s="43">
        <v>74</v>
      </c>
      <c r="B83" s="13" t="s">
        <v>59</v>
      </c>
      <c r="C83" s="13" t="s">
        <v>69</v>
      </c>
      <c r="D83" s="143">
        <v>10</v>
      </c>
      <c r="E83" s="41"/>
      <c r="F83" s="43">
        <f>'[3]МКД'!$H$106</f>
        <v>12</v>
      </c>
      <c r="G83" s="51">
        <f t="shared" si="15"/>
        <v>166.5</v>
      </c>
      <c r="H83" s="54">
        <v>45.74</v>
      </c>
      <c r="I83" s="51">
        <v>120.76</v>
      </c>
      <c r="J83" s="51">
        <f t="shared" si="12"/>
        <v>158.75</v>
      </c>
      <c r="K83" s="51">
        <v>43.05</v>
      </c>
      <c r="L83" s="51">
        <v>115.7</v>
      </c>
      <c r="M83" s="51">
        <f t="shared" si="13"/>
        <v>178.42000000000002</v>
      </c>
      <c r="N83" s="51">
        <v>33.89</v>
      </c>
      <c r="O83" s="51">
        <v>144.53</v>
      </c>
      <c r="P83" s="51">
        <f t="shared" si="16"/>
        <v>164.99</v>
      </c>
      <c r="Q83" s="51">
        <v>39.67</v>
      </c>
      <c r="R83" s="51">
        <v>125.32</v>
      </c>
      <c r="S83" s="51">
        <f t="shared" si="17"/>
        <v>144.47</v>
      </c>
      <c r="T83" s="51">
        <v>37.03</v>
      </c>
      <c r="U83" s="51">
        <v>107.44</v>
      </c>
      <c r="V83" s="51">
        <f t="shared" si="21"/>
        <v>141.21822</v>
      </c>
      <c r="W83" s="205">
        <v>29.010669999999998</v>
      </c>
      <c r="X83" s="205">
        <v>112.20755</v>
      </c>
      <c r="Y83" s="51"/>
      <c r="Z83" s="125"/>
      <c r="AA83" s="125"/>
      <c r="AB83" s="51">
        <f t="shared" si="22"/>
        <v>87.428</v>
      </c>
      <c r="AC83" s="125">
        <f>'[5]TDSheet'!C134</f>
        <v>27.443</v>
      </c>
      <c r="AD83" s="125">
        <f>'[5]TDSheet'!D134</f>
        <v>59.985</v>
      </c>
      <c r="AE83" s="51">
        <f t="shared" si="18"/>
        <v>71.28999999999999</v>
      </c>
      <c r="AF83" s="125">
        <v>22.89</v>
      </c>
      <c r="AG83" s="125">
        <v>48.4</v>
      </c>
      <c r="AH83" s="51">
        <f t="shared" si="23"/>
        <v>95.21000000000001</v>
      </c>
      <c r="AI83" s="125">
        <v>12.62</v>
      </c>
      <c r="AJ83" s="125">
        <v>82.59</v>
      </c>
      <c r="AK83" s="51">
        <f t="shared" si="19"/>
        <v>96.76</v>
      </c>
      <c r="AL83" s="125">
        <v>13.28</v>
      </c>
      <c r="AM83" s="125">
        <v>83.48</v>
      </c>
      <c r="AN83" s="51">
        <f t="shared" si="20"/>
        <v>108.08</v>
      </c>
      <c r="AO83" s="125">
        <v>16.76</v>
      </c>
      <c r="AP83" s="125">
        <v>91.32</v>
      </c>
      <c r="AQ83" s="54">
        <f t="shared" si="24"/>
        <v>9.006666666666666</v>
      </c>
    </row>
    <row r="84" spans="1:43" s="18" customFormat="1" ht="15">
      <c r="A84" s="43">
        <v>75</v>
      </c>
      <c r="B84" s="13" t="s">
        <v>59</v>
      </c>
      <c r="C84" s="13" t="s">
        <v>69</v>
      </c>
      <c r="D84" s="143">
        <v>19</v>
      </c>
      <c r="E84" s="41"/>
      <c r="F84" s="43">
        <f>'[3]МКД'!$H$107</f>
        <v>12</v>
      </c>
      <c r="G84" s="51">
        <f t="shared" si="15"/>
        <v>118.92999999999999</v>
      </c>
      <c r="H84" s="54">
        <v>26.02</v>
      </c>
      <c r="I84" s="51">
        <v>92.91</v>
      </c>
      <c r="J84" s="51">
        <f t="shared" si="12"/>
        <v>148.37</v>
      </c>
      <c r="K84" s="51">
        <v>29.18</v>
      </c>
      <c r="L84" s="51">
        <v>119.19</v>
      </c>
      <c r="M84" s="51">
        <f t="shared" si="13"/>
        <v>132.63</v>
      </c>
      <c r="N84" s="51">
        <v>30.86</v>
      </c>
      <c r="O84" s="51">
        <v>101.77</v>
      </c>
      <c r="P84" s="51">
        <f t="shared" si="16"/>
        <v>127.43</v>
      </c>
      <c r="Q84" s="51">
        <v>29.15</v>
      </c>
      <c r="R84" s="51">
        <v>98.28</v>
      </c>
      <c r="S84" s="51">
        <f t="shared" si="17"/>
        <v>134.06</v>
      </c>
      <c r="T84" s="51">
        <v>30.18</v>
      </c>
      <c r="U84" s="51">
        <v>103.88</v>
      </c>
      <c r="V84" s="51">
        <f t="shared" si="21"/>
        <v>153.89965999999998</v>
      </c>
      <c r="W84" s="205">
        <v>36.3955</v>
      </c>
      <c r="X84" s="205">
        <v>117.50416</v>
      </c>
      <c r="Y84" s="51"/>
      <c r="Z84" s="125"/>
      <c r="AA84" s="125"/>
      <c r="AB84" s="51">
        <f t="shared" si="22"/>
        <v>112.483</v>
      </c>
      <c r="AC84" s="125">
        <f>'[5]TDSheet'!C135</f>
        <v>39.182</v>
      </c>
      <c r="AD84" s="125">
        <f>'[5]TDSheet'!D135</f>
        <v>73.301</v>
      </c>
      <c r="AE84" s="51">
        <f t="shared" si="18"/>
        <v>91.46000000000001</v>
      </c>
      <c r="AF84" s="125">
        <v>34.33</v>
      </c>
      <c r="AG84" s="125">
        <v>57.13</v>
      </c>
      <c r="AH84" s="51">
        <f t="shared" si="23"/>
        <v>137.02</v>
      </c>
      <c r="AI84" s="125">
        <v>35.68</v>
      </c>
      <c r="AJ84" s="125">
        <v>101.34</v>
      </c>
      <c r="AK84" s="51">
        <f t="shared" si="19"/>
        <v>144.04000000000002</v>
      </c>
      <c r="AL84" s="125">
        <v>36.95</v>
      </c>
      <c r="AM84" s="125">
        <v>107.09</v>
      </c>
      <c r="AN84" s="51">
        <f t="shared" si="20"/>
        <v>144.73</v>
      </c>
      <c r="AO84" s="125">
        <v>35.54</v>
      </c>
      <c r="AP84" s="125">
        <v>109.19</v>
      </c>
      <c r="AQ84" s="54">
        <f t="shared" si="24"/>
        <v>12.060833333333333</v>
      </c>
    </row>
    <row r="85" spans="1:43" s="18" customFormat="1" ht="15">
      <c r="A85" s="43">
        <v>76</v>
      </c>
      <c r="B85" s="13" t="s">
        <v>59</v>
      </c>
      <c r="C85" s="13" t="s">
        <v>69</v>
      </c>
      <c r="D85" s="143">
        <v>20</v>
      </c>
      <c r="E85" s="41"/>
      <c r="F85" s="43">
        <f>'[3]МКД'!$H$108</f>
        <v>12</v>
      </c>
      <c r="G85" s="51">
        <f t="shared" si="15"/>
        <v>117.78</v>
      </c>
      <c r="H85" s="54">
        <v>29</v>
      </c>
      <c r="I85" s="51">
        <v>88.78</v>
      </c>
      <c r="J85" s="51">
        <f aca="true" t="shared" si="25" ref="J85:J149">SUM(K85:L85)</f>
        <v>58.03</v>
      </c>
      <c r="K85" s="51">
        <v>33.68</v>
      </c>
      <c r="L85" s="51">
        <v>24.35</v>
      </c>
      <c r="M85" s="51">
        <f aca="true" t="shared" si="26" ref="M85:M149">SUM(N85:O85)</f>
        <v>47.97</v>
      </c>
      <c r="N85" s="51">
        <v>31.27</v>
      </c>
      <c r="O85" s="51">
        <v>16.7</v>
      </c>
      <c r="P85" s="51">
        <f t="shared" si="16"/>
        <v>41.47</v>
      </c>
      <c r="Q85" s="51">
        <v>29.17</v>
      </c>
      <c r="R85" s="51">
        <v>12.3</v>
      </c>
      <c r="S85" s="51">
        <f t="shared" si="17"/>
        <v>50.660000000000004</v>
      </c>
      <c r="T85" s="51">
        <v>37.52</v>
      </c>
      <c r="U85" s="51">
        <v>13.14</v>
      </c>
      <c r="V85" s="51">
        <f t="shared" si="21"/>
        <v>40.98569</v>
      </c>
      <c r="W85" s="205">
        <v>27.958099999999998</v>
      </c>
      <c r="X85" s="205">
        <v>13.02759</v>
      </c>
      <c r="Y85" s="51"/>
      <c r="Z85" s="125"/>
      <c r="AA85" s="125"/>
      <c r="AB85" s="51">
        <f t="shared" si="22"/>
        <v>46.893</v>
      </c>
      <c r="AC85" s="125">
        <f>'[5]TDSheet'!C137</f>
        <v>33.293</v>
      </c>
      <c r="AD85" s="125">
        <f>'[5]TDSheet'!D137</f>
        <v>13.6</v>
      </c>
      <c r="AE85" s="51">
        <f t="shared" si="18"/>
        <v>47.18</v>
      </c>
      <c r="AF85" s="125">
        <v>34.24</v>
      </c>
      <c r="AG85" s="125">
        <v>12.94</v>
      </c>
      <c r="AH85" s="51">
        <f t="shared" si="23"/>
        <v>41.74</v>
      </c>
      <c r="AI85" s="125">
        <v>28.8</v>
      </c>
      <c r="AJ85" s="125">
        <v>12.94</v>
      </c>
      <c r="AK85" s="51">
        <f t="shared" si="19"/>
        <v>60.34</v>
      </c>
      <c r="AL85" s="125">
        <v>47.2</v>
      </c>
      <c r="AM85" s="125">
        <v>13.14</v>
      </c>
      <c r="AN85" s="51">
        <f t="shared" si="20"/>
        <v>46.05</v>
      </c>
      <c r="AO85" s="125">
        <v>32.91</v>
      </c>
      <c r="AP85" s="125">
        <v>13.14</v>
      </c>
      <c r="AQ85" s="54">
        <f t="shared" si="24"/>
        <v>3.8375</v>
      </c>
    </row>
    <row r="86" spans="1:43" s="18" customFormat="1" ht="15">
      <c r="A86" s="43">
        <v>77</v>
      </c>
      <c r="B86" s="13" t="s">
        <v>59</v>
      </c>
      <c r="C86" s="13" t="s">
        <v>69</v>
      </c>
      <c r="D86" s="143">
        <v>27</v>
      </c>
      <c r="E86" s="41"/>
      <c r="F86" s="43">
        <f>'[3]МКД'!$H$112</f>
        <v>12</v>
      </c>
      <c r="G86" s="51">
        <f t="shared" si="15"/>
        <v>1044.85</v>
      </c>
      <c r="H86" s="54">
        <v>237.69</v>
      </c>
      <c r="I86" s="51">
        <v>807.16</v>
      </c>
      <c r="J86" s="51">
        <f t="shared" si="25"/>
        <v>1091.78</v>
      </c>
      <c r="K86" s="51">
        <v>245.51</v>
      </c>
      <c r="L86" s="51">
        <v>846.27</v>
      </c>
      <c r="M86" s="51">
        <f t="shared" si="26"/>
        <v>1116.45</v>
      </c>
      <c r="N86" s="51">
        <v>259.01</v>
      </c>
      <c r="O86" s="51">
        <v>857.44</v>
      </c>
      <c r="P86" s="51">
        <f t="shared" si="16"/>
        <v>1089.16</v>
      </c>
      <c r="Q86" s="51">
        <v>249.05</v>
      </c>
      <c r="R86" s="51">
        <v>840.11</v>
      </c>
      <c r="S86" s="51">
        <f t="shared" si="17"/>
        <v>1136.08</v>
      </c>
      <c r="T86" s="51">
        <v>246.41</v>
      </c>
      <c r="U86" s="51">
        <v>889.67</v>
      </c>
      <c r="V86" s="51">
        <f t="shared" si="21"/>
        <v>1150.25551</v>
      </c>
      <c r="W86" s="205">
        <v>254.97455</v>
      </c>
      <c r="X86" s="205">
        <v>895.2809599999999</v>
      </c>
      <c r="Y86" s="51"/>
      <c r="Z86" s="125"/>
      <c r="AA86" s="125"/>
      <c r="AB86" s="51">
        <f t="shared" si="22"/>
        <v>1100.4370000000001</v>
      </c>
      <c r="AC86" s="125">
        <f>'[5]TDSheet'!C142</f>
        <v>262.458</v>
      </c>
      <c r="AD86" s="125">
        <f>'[5]TDSheet'!D142</f>
        <v>837.979</v>
      </c>
      <c r="AE86" s="51">
        <f t="shared" si="18"/>
        <v>1148.65</v>
      </c>
      <c r="AF86" s="125">
        <v>275.81</v>
      </c>
      <c r="AG86" s="125">
        <v>872.84</v>
      </c>
      <c r="AH86" s="51">
        <f t="shared" si="23"/>
        <v>1203.02</v>
      </c>
      <c r="AI86" s="125">
        <v>279.65</v>
      </c>
      <c r="AJ86" s="125">
        <v>923.37</v>
      </c>
      <c r="AK86" s="51">
        <f t="shared" si="19"/>
        <v>1235.26</v>
      </c>
      <c r="AL86" s="125">
        <v>290.53</v>
      </c>
      <c r="AM86" s="125">
        <v>944.73</v>
      </c>
      <c r="AN86" s="51">
        <f t="shared" si="20"/>
        <v>1247.98</v>
      </c>
      <c r="AO86" s="125">
        <v>295.42</v>
      </c>
      <c r="AP86" s="125">
        <v>952.56</v>
      </c>
      <c r="AQ86" s="54">
        <f t="shared" si="24"/>
        <v>103.99833333333333</v>
      </c>
    </row>
    <row r="87" spans="1:43" s="18" customFormat="1" ht="15">
      <c r="A87" s="43">
        <v>78</v>
      </c>
      <c r="B87" s="13" t="s">
        <v>59</v>
      </c>
      <c r="C87" s="13" t="s">
        <v>69</v>
      </c>
      <c r="D87" s="143">
        <v>29</v>
      </c>
      <c r="E87" s="41"/>
      <c r="F87" s="43">
        <f>'[3]МКД'!$H$113</f>
        <v>18</v>
      </c>
      <c r="G87" s="51">
        <f t="shared" si="15"/>
        <v>89.12</v>
      </c>
      <c r="H87" s="54">
        <v>36.52</v>
      </c>
      <c r="I87" s="51">
        <v>52.6</v>
      </c>
      <c r="J87" s="51">
        <f t="shared" si="25"/>
        <v>106.12</v>
      </c>
      <c r="K87" s="51">
        <v>54.44</v>
      </c>
      <c r="L87" s="51">
        <v>51.68</v>
      </c>
      <c r="M87" s="51">
        <f t="shared" si="26"/>
        <v>101.92</v>
      </c>
      <c r="N87" s="51">
        <v>69.53</v>
      </c>
      <c r="O87" s="51">
        <v>32.39</v>
      </c>
      <c r="P87" s="51">
        <f t="shared" si="16"/>
        <v>103.09</v>
      </c>
      <c r="Q87" s="51">
        <v>70.7</v>
      </c>
      <c r="R87" s="51">
        <v>32.39</v>
      </c>
      <c r="S87" s="51">
        <f t="shared" si="17"/>
        <v>95.82</v>
      </c>
      <c r="T87" s="51">
        <v>68.47</v>
      </c>
      <c r="U87" s="51">
        <v>27.35</v>
      </c>
      <c r="V87" s="51">
        <f t="shared" si="21"/>
        <v>111.26136</v>
      </c>
      <c r="W87" s="205">
        <v>83.07924</v>
      </c>
      <c r="X87" s="205">
        <v>28.182119999999998</v>
      </c>
      <c r="Y87" s="51"/>
      <c r="Z87" s="125"/>
      <c r="AA87" s="125"/>
      <c r="AB87" s="51">
        <f t="shared" si="22"/>
        <v>97.76100000000001</v>
      </c>
      <c r="AC87" s="125">
        <f>'[5]TDSheet'!C143</f>
        <v>79.001</v>
      </c>
      <c r="AD87" s="125">
        <f>'[5]TDSheet'!D143</f>
        <v>18.76</v>
      </c>
      <c r="AE87" s="51">
        <f t="shared" si="18"/>
        <v>102.42</v>
      </c>
      <c r="AF87" s="125">
        <v>75.94</v>
      </c>
      <c r="AG87" s="125">
        <v>26.48</v>
      </c>
      <c r="AH87" s="51">
        <f t="shared" si="23"/>
        <v>107.82000000000001</v>
      </c>
      <c r="AI87" s="125">
        <v>81.34</v>
      </c>
      <c r="AJ87" s="125">
        <v>26.48</v>
      </c>
      <c r="AK87" s="51">
        <f t="shared" si="19"/>
        <v>97.95</v>
      </c>
      <c r="AL87" s="125">
        <v>75.79</v>
      </c>
      <c r="AM87" s="125">
        <v>22.16</v>
      </c>
      <c r="AN87" s="51">
        <f t="shared" si="20"/>
        <v>109.9</v>
      </c>
      <c r="AO87" s="125">
        <v>83.93</v>
      </c>
      <c r="AP87" s="125">
        <v>25.97</v>
      </c>
      <c r="AQ87" s="54">
        <f t="shared" si="24"/>
        <v>6.105555555555556</v>
      </c>
    </row>
    <row r="88" spans="1:43" s="18" customFormat="1" ht="15">
      <c r="A88" s="43">
        <v>79</v>
      </c>
      <c r="B88" s="13" t="s">
        <v>59</v>
      </c>
      <c r="C88" s="13" t="s">
        <v>69</v>
      </c>
      <c r="D88" s="143">
        <v>31</v>
      </c>
      <c r="E88" s="41"/>
      <c r="F88" s="43">
        <f>'[3]МКД'!$H$114</f>
        <v>18</v>
      </c>
      <c r="G88" s="51">
        <f t="shared" si="15"/>
        <v>619.36</v>
      </c>
      <c r="H88" s="54">
        <v>171.59</v>
      </c>
      <c r="I88" s="51">
        <v>447.77</v>
      </c>
      <c r="J88" s="51">
        <f t="shared" si="25"/>
        <v>653.4300000000001</v>
      </c>
      <c r="K88" s="51">
        <v>183.5</v>
      </c>
      <c r="L88" s="51">
        <v>469.93</v>
      </c>
      <c r="M88" s="51">
        <f t="shared" si="26"/>
        <v>615.76</v>
      </c>
      <c r="N88" s="51">
        <v>133.77</v>
      </c>
      <c r="O88" s="51">
        <v>481.99</v>
      </c>
      <c r="P88" s="51">
        <f t="shared" si="16"/>
        <v>656.69</v>
      </c>
      <c r="Q88" s="51">
        <v>145.03</v>
      </c>
      <c r="R88" s="51">
        <v>511.66</v>
      </c>
      <c r="S88" s="51">
        <f t="shared" si="17"/>
        <v>655.24</v>
      </c>
      <c r="T88" s="51">
        <v>137.98</v>
      </c>
      <c r="U88" s="51">
        <v>517.26</v>
      </c>
      <c r="V88" s="51">
        <f t="shared" si="21"/>
        <v>676.2098800000001</v>
      </c>
      <c r="W88" s="205">
        <v>142.22571</v>
      </c>
      <c r="X88" s="205">
        <v>533.9841700000001</v>
      </c>
      <c r="Y88" s="51"/>
      <c r="Z88" s="125"/>
      <c r="AA88" s="125"/>
      <c r="AB88" s="51">
        <f t="shared" si="22"/>
        <v>624.954</v>
      </c>
      <c r="AC88" s="125">
        <f>'[5]TDSheet'!C144</f>
        <v>149.477</v>
      </c>
      <c r="AD88" s="125">
        <f>'[5]TDSheet'!D144</f>
        <v>475.477</v>
      </c>
      <c r="AE88" s="51">
        <f t="shared" si="18"/>
        <v>642.42</v>
      </c>
      <c r="AF88" s="125">
        <v>156.48</v>
      </c>
      <c r="AG88" s="125">
        <v>485.94</v>
      </c>
      <c r="AH88" s="51">
        <f t="shared" si="23"/>
        <v>699.55</v>
      </c>
      <c r="AI88" s="125">
        <v>156.05</v>
      </c>
      <c r="AJ88" s="125">
        <v>543.5</v>
      </c>
      <c r="AK88" s="51">
        <f t="shared" si="19"/>
        <v>653.97</v>
      </c>
      <c r="AL88" s="125">
        <v>157.96</v>
      </c>
      <c r="AM88" s="125">
        <v>496.01</v>
      </c>
      <c r="AN88" s="51">
        <f t="shared" si="20"/>
        <v>678.27</v>
      </c>
      <c r="AO88" s="125">
        <v>154.41</v>
      </c>
      <c r="AP88" s="125">
        <v>523.86</v>
      </c>
      <c r="AQ88" s="54">
        <f t="shared" si="24"/>
        <v>37.681666666666665</v>
      </c>
    </row>
    <row r="89" spans="1:43" s="18" customFormat="1" ht="15">
      <c r="A89" s="43">
        <v>80</v>
      </c>
      <c r="B89" s="13" t="s">
        <v>59</v>
      </c>
      <c r="C89" s="13" t="s">
        <v>69</v>
      </c>
      <c r="D89" s="143">
        <v>33</v>
      </c>
      <c r="E89" s="41"/>
      <c r="F89" s="43">
        <f>'[3]МКД'!$H$115</f>
        <v>18</v>
      </c>
      <c r="G89" s="51">
        <f t="shared" si="15"/>
        <v>1071.74</v>
      </c>
      <c r="H89" s="54">
        <v>147.5</v>
      </c>
      <c r="I89" s="51">
        <v>924.24</v>
      </c>
      <c r="J89" s="51">
        <f t="shared" si="25"/>
        <v>1080.3700000000001</v>
      </c>
      <c r="K89" s="51">
        <v>151.9</v>
      </c>
      <c r="L89" s="51">
        <v>928.47</v>
      </c>
      <c r="M89" s="51">
        <f t="shared" si="26"/>
        <v>1073.37</v>
      </c>
      <c r="N89" s="51">
        <v>147.21</v>
      </c>
      <c r="O89" s="51">
        <v>926.16</v>
      </c>
      <c r="P89" s="51">
        <f t="shared" si="16"/>
        <v>1060.86</v>
      </c>
      <c r="Q89" s="51">
        <v>124.46</v>
      </c>
      <c r="R89" s="51">
        <v>936.4</v>
      </c>
      <c r="S89" s="51">
        <f t="shared" si="17"/>
        <v>1054.91</v>
      </c>
      <c r="T89" s="51">
        <v>118.16</v>
      </c>
      <c r="U89" s="51">
        <v>936.75</v>
      </c>
      <c r="V89" s="51">
        <f t="shared" si="21"/>
        <v>1022.73949</v>
      </c>
      <c r="W89" s="205">
        <v>90.45951</v>
      </c>
      <c r="X89" s="205">
        <v>932.27998</v>
      </c>
      <c r="Y89" s="51"/>
      <c r="Z89" s="125"/>
      <c r="AA89" s="125"/>
      <c r="AB89" s="51">
        <f t="shared" si="22"/>
        <v>997.733</v>
      </c>
      <c r="AC89" s="125">
        <f>'[5]TDSheet'!C145</f>
        <v>63.174</v>
      </c>
      <c r="AD89" s="125">
        <f>'[5]TDSheet'!D145</f>
        <v>934.559</v>
      </c>
      <c r="AE89" s="51">
        <f t="shared" si="18"/>
        <v>970.19</v>
      </c>
      <c r="AF89" s="125">
        <v>30.96</v>
      </c>
      <c r="AG89" s="125">
        <v>939.23</v>
      </c>
      <c r="AH89" s="51">
        <f t="shared" si="23"/>
        <v>967.35</v>
      </c>
      <c r="AI89" s="125">
        <v>34.03</v>
      </c>
      <c r="AJ89" s="125">
        <v>933.32</v>
      </c>
      <c r="AK89" s="51">
        <f t="shared" si="19"/>
        <v>990.26</v>
      </c>
      <c r="AL89" s="125">
        <v>42.74</v>
      </c>
      <c r="AM89" s="125">
        <v>947.52</v>
      </c>
      <c r="AN89" s="51">
        <f t="shared" si="20"/>
        <v>979.46</v>
      </c>
      <c r="AO89" s="125">
        <v>36.25</v>
      </c>
      <c r="AP89" s="125">
        <v>943.21</v>
      </c>
      <c r="AQ89" s="54">
        <f t="shared" si="24"/>
        <v>54.41444444444445</v>
      </c>
    </row>
    <row r="90" spans="1:43" s="18" customFormat="1" ht="15">
      <c r="A90" s="43">
        <v>81</v>
      </c>
      <c r="B90" s="13" t="s">
        <v>59</v>
      </c>
      <c r="C90" s="13" t="s">
        <v>69</v>
      </c>
      <c r="D90" s="143">
        <v>35</v>
      </c>
      <c r="E90" s="41"/>
      <c r="F90" s="43">
        <f>'[3]МКД'!$H$116</f>
        <v>12</v>
      </c>
      <c r="G90" s="51">
        <f t="shared" si="15"/>
        <v>120.12</v>
      </c>
      <c r="H90" s="54">
        <v>29.36</v>
      </c>
      <c r="I90" s="51">
        <v>90.76</v>
      </c>
      <c r="J90" s="51">
        <f t="shared" si="25"/>
        <v>106.69000000000001</v>
      </c>
      <c r="K90" s="51">
        <v>19.76</v>
      </c>
      <c r="L90" s="51">
        <v>86.93</v>
      </c>
      <c r="M90" s="51">
        <f t="shared" si="26"/>
        <v>110.92</v>
      </c>
      <c r="N90" s="51">
        <v>19.76</v>
      </c>
      <c r="O90" s="51">
        <v>91.16</v>
      </c>
      <c r="P90" s="51">
        <f t="shared" si="16"/>
        <v>118.09</v>
      </c>
      <c r="Q90" s="51">
        <v>23.93</v>
      </c>
      <c r="R90" s="51">
        <v>94.16</v>
      </c>
      <c r="S90" s="51">
        <f t="shared" si="17"/>
        <v>110.57</v>
      </c>
      <c r="T90" s="51">
        <v>23.55</v>
      </c>
      <c r="U90" s="51">
        <v>87.02</v>
      </c>
      <c r="V90" s="51">
        <f t="shared" si="21"/>
        <v>116.05019</v>
      </c>
      <c r="W90" s="205">
        <v>18.45232</v>
      </c>
      <c r="X90" s="205">
        <v>97.59787</v>
      </c>
      <c r="Y90" s="51"/>
      <c r="Z90" s="125"/>
      <c r="AA90" s="125"/>
      <c r="AB90" s="51">
        <f t="shared" si="22"/>
        <v>48.254000000000005</v>
      </c>
      <c r="AC90" s="125">
        <f>'[5]TDSheet'!C146</f>
        <v>20.911</v>
      </c>
      <c r="AD90" s="125">
        <f>'[5]TDSheet'!D146</f>
        <v>27.343</v>
      </c>
      <c r="AE90" s="51">
        <f t="shared" si="18"/>
        <v>58.739999999999995</v>
      </c>
      <c r="AF90" s="125">
        <v>20.88</v>
      </c>
      <c r="AG90" s="125">
        <v>37.86</v>
      </c>
      <c r="AH90" s="51">
        <f t="shared" si="23"/>
        <v>116.05</v>
      </c>
      <c r="AI90" s="125">
        <v>27.33</v>
      </c>
      <c r="AJ90" s="125">
        <v>88.72</v>
      </c>
      <c r="AK90" s="51">
        <f t="shared" si="19"/>
        <v>116</v>
      </c>
      <c r="AL90" s="125">
        <v>27.05</v>
      </c>
      <c r="AM90" s="125">
        <v>88.95</v>
      </c>
      <c r="AN90" s="51">
        <f t="shared" si="20"/>
        <v>108.21000000000001</v>
      </c>
      <c r="AO90" s="125">
        <v>16.67</v>
      </c>
      <c r="AP90" s="125">
        <v>91.54</v>
      </c>
      <c r="AQ90" s="54">
        <f t="shared" si="24"/>
        <v>9.0175</v>
      </c>
    </row>
    <row r="91" spans="1:43" s="18" customFormat="1" ht="15">
      <c r="A91" s="43">
        <v>82</v>
      </c>
      <c r="B91" s="13" t="s">
        <v>59</v>
      </c>
      <c r="C91" s="13" t="s">
        <v>69</v>
      </c>
      <c r="D91" s="143">
        <v>37</v>
      </c>
      <c r="E91" s="41"/>
      <c r="F91" s="43">
        <f>'[3]МКД'!$H$117</f>
        <v>15</v>
      </c>
      <c r="G91" s="51">
        <f t="shared" si="15"/>
        <v>1417.13</v>
      </c>
      <c r="H91" s="54">
        <v>634.32</v>
      </c>
      <c r="I91" s="51">
        <v>782.81</v>
      </c>
      <c r="J91" s="51">
        <f t="shared" si="25"/>
        <v>1442.3000000000002</v>
      </c>
      <c r="K91" s="51">
        <v>647.48</v>
      </c>
      <c r="L91" s="51">
        <v>794.82</v>
      </c>
      <c r="M91" s="51">
        <f t="shared" si="26"/>
        <v>1471.38</v>
      </c>
      <c r="N91" s="51">
        <v>648.03</v>
      </c>
      <c r="O91" s="51">
        <v>823.35</v>
      </c>
      <c r="P91" s="51">
        <f t="shared" si="16"/>
        <v>1446.27</v>
      </c>
      <c r="Q91" s="51">
        <v>649.04</v>
      </c>
      <c r="R91" s="51">
        <v>797.23</v>
      </c>
      <c r="S91" s="51">
        <f t="shared" si="17"/>
        <v>1489.52</v>
      </c>
      <c r="T91" s="51">
        <v>676.61</v>
      </c>
      <c r="U91" s="51">
        <v>812.91</v>
      </c>
      <c r="V91" s="51">
        <f t="shared" si="21"/>
        <v>1525.02432</v>
      </c>
      <c r="W91" s="205">
        <v>675.8183100000001</v>
      </c>
      <c r="X91" s="205">
        <v>849.20601</v>
      </c>
      <c r="Y91" s="51"/>
      <c r="Z91" s="125"/>
      <c r="AA91" s="125"/>
      <c r="AB91" s="51">
        <f t="shared" si="22"/>
        <v>1209.2559999999999</v>
      </c>
      <c r="AC91" s="125">
        <f>'[5]TDSheet'!C147</f>
        <v>693.976</v>
      </c>
      <c r="AD91" s="125">
        <f>'[5]TDSheet'!D147</f>
        <v>515.28</v>
      </c>
      <c r="AE91" s="51">
        <f t="shared" si="18"/>
        <v>1530.27</v>
      </c>
      <c r="AF91" s="125">
        <v>711.04</v>
      </c>
      <c r="AG91" s="125">
        <v>819.23</v>
      </c>
      <c r="AH91" s="51">
        <f t="shared" si="23"/>
        <v>1592.44</v>
      </c>
      <c r="AI91" s="125">
        <v>717.56</v>
      </c>
      <c r="AJ91" s="125">
        <v>874.88</v>
      </c>
      <c r="AK91" s="51">
        <f t="shared" si="19"/>
        <v>1666.76</v>
      </c>
      <c r="AL91" s="125">
        <v>734.86</v>
      </c>
      <c r="AM91" s="125">
        <v>931.9</v>
      </c>
      <c r="AN91" s="51">
        <f t="shared" si="20"/>
        <v>1719.6599999999999</v>
      </c>
      <c r="AO91" s="125">
        <v>743.11</v>
      </c>
      <c r="AP91" s="125">
        <v>976.55</v>
      </c>
      <c r="AQ91" s="54">
        <f t="shared" si="24"/>
        <v>114.64399999999999</v>
      </c>
    </row>
    <row r="92" spans="1:43" s="18" customFormat="1" ht="15">
      <c r="A92" s="43">
        <v>83</v>
      </c>
      <c r="B92" s="13" t="s">
        <v>59</v>
      </c>
      <c r="C92" s="13" t="s">
        <v>69</v>
      </c>
      <c r="D92" s="143">
        <v>39</v>
      </c>
      <c r="E92" s="41"/>
      <c r="F92" s="43">
        <f>'[3]МКД'!$H$119</f>
        <v>18</v>
      </c>
      <c r="G92" s="51">
        <f t="shared" si="15"/>
        <v>992.1400000000001</v>
      </c>
      <c r="H92" s="54">
        <v>281.31</v>
      </c>
      <c r="I92" s="51">
        <v>710.83</v>
      </c>
      <c r="J92" s="51">
        <f t="shared" si="25"/>
        <v>1055.69</v>
      </c>
      <c r="K92" s="51">
        <v>294.12</v>
      </c>
      <c r="L92" s="51">
        <v>761.57</v>
      </c>
      <c r="M92" s="51">
        <f t="shared" si="26"/>
        <v>1078.36</v>
      </c>
      <c r="N92" s="51">
        <v>296.19</v>
      </c>
      <c r="O92" s="51">
        <v>782.17</v>
      </c>
      <c r="P92" s="51">
        <f t="shared" si="16"/>
        <v>1076.8600000000001</v>
      </c>
      <c r="Q92" s="51">
        <v>288.89</v>
      </c>
      <c r="R92" s="51">
        <v>787.97</v>
      </c>
      <c r="S92" s="51">
        <f t="shared" si="17"/>
        <v>1110.29</v>
      </c>
      <c r="T92" s="51">
        <v>298.01</v>
      </c>
      <c r="U92" s="51">
        <v>812.28</v>
      </c>
      <c r="V92" s="51">
        <f t="shared" si="21"/>
        <v>1114.44863</v>
      </c>
      <c r="W92" s="205">
        <v>301.47421</v>
      </c>
      <c r="X92" s="205">
        <v>812.97442</v>
      </c>
      <c r="Y92" s="51"/>
      <c r="Z92" s="125"/>
      <c r="AA92" s="125"/>
      <c r="AB92" s="51">
        <f t="shared" si="22"/>
        <v>991.372</v>
      </c>
      <c r="AC92" s="125">
        <f>'[5]TDSheet'!C149</f>
        <v>300.981</v>
      </c>
      <c r="AD92" s="125">
        <f>'[5]TDSheet'!D149</f>
        <v>690.391</v>
      </c>
      <c r="AE92" s="51">
        <f t="shared" si="18"/>
        <v>995.6</v>
      </c>
      <c r="AF92" s="125">
        <v>305.65</v>
      </c>
      <c r="AG92" s="125">
        <v>689.95</v>
      </c>
      <c r="AH92" s="51">
        <f t="shared" si="23"/>
        <v>964.5999999999999</v>
      </c>
      <c r="AI92" s="125">
        <v>307.34</v>
      </c>
      <c r="AJ92" s="125">
        <v>657.26</v>
      </c>
      <c r="AK92" s="51">
        <f t="shared" si="19"/>
        <v>967.53</v>
      </c>
      <c r="AL92" s="125">
        <v>315.27</v>
      </c>
      <c r="AM92" s="125">
        <v>652.26</v>
      </c>
      <c r="AN92" s="51">
        <f t="shared" si="20"/>
        <v>956.18</v>
      </c>
      <c r="AO92" s="125">
        <v>310.52</v>
      </c>
      <c r="AP92" s="125">
        <v>645.66</v>
      </c>
      <c r="AQ92" s="54">
        <f t="shared" si="24"/>
        <v>53.121111111111105</v>
      </c>
    </row>
    <row r="93" spans="1:43" s="18" customFormat="1" ht="15">
      <c r="A93" s="43">
        <v>84</v>
      </c>
      <c r="B93" s="13" t="s">
        <v>59</v>
      </c>
      <c r="C93" s="13" t="s">
        <v>58</v>
      </c>
      <c r="D93" s="41">
        <v>1</v>
      </c>
      <c r="E93" s="41" t="s">
        <v>18</v>
      </c>
      <c r="F93" s="43">
        <f>'[3]МКД'!$H$122</f>
        <v>12</v>
      </c>
      <c r="G93" s="51">
        <f t="shared" si="15"/>
        <v>97.19000000000001</v>
      </c>
      <c r="H93" s="54">
        <v>90.18</v>
      </c>
      <c r="I93" s="51">
        <v>7.01</v>
      </c>
      <c r="J93" s="51">
        <f t="shared" si="25"/>
        <v>98.91</v>
      </c>
      <c r="K93" s="51">
        <v>94.22</v>
      </c>
      <c r="L93" s="51">
        <v>4.69</v>
      </c>
      <c r="M93" s="51">
        <f t="shared" si="26"/>
        <v>102.46000000000001</v>
      </c>
      <c r="N93" s="51">
        <v>98.31</v>
      </c>
      <c r="O93" s="51">
        <v>4.15</v>
      </c>
      <c r="P93" s="51">
        <f t="shared" si="16"/>
        <v>108.4</v>
      </c>
      <c r="Q93" s="51">
        <v>104.25</v>
      </c>
      <c r="R93" s="51">
        <v>4.15</v>
      </c>
      <c r="S93" s="51">
        <f t="shared" si="17"/>
        <v>111.62</v>
      </c>
      <c r="T93" s="51">
        <v>107.47</v>
      </c>
      <c r="U93" s="51">
        <v>4.15</v>
      </c>
      <c r="V93" s="51">
        <f t="shared" si="21"/>
        <v>109.76571000000001</v>
      </c>
      <c r="W93" s="205">
        <v>107.36791000000001</v>
      </c>
      <c r="X93" s="205">
        <v>2.3978</v>
      </c>
      <c r="Y93" s="51"/>
      <c r="Z93" s="125"/>
      <c r="AA93" s="125"/>
      <c r="AB93" s="51">
        <f t="shared" si="22"/>
        <v>114.027</v>
      </c>
      <c r="AC93" s="125">
        <f>'[5]TDSheet'!C158</f>
        <v>113.882</v>
      </c>
      <c r="AD93" s="125">
        <f>'[5]TDSheet'!D158</f>
        <v>0.145</v>
      </c>
      <c r="AE93" s="51">
        <f t="shared" si="18"/>
        <v>117.95</v>
      </c>
      <c r="AF93" s="125">
        <v>121.14</v>
      </c>
      <c r="AG93" s="125">
        <v>-3.19</v>
      </c>
      <c r="AH93" s="51">
        <f t="shared" si="23"/>
        <v>126.98</v>
      </c>
      <c r="AI93" s="125">
        <v>124.94</v>
      </c>
      <c r="AJ93" s="125">
        <v>2.04</v>
      </c>
      <c r="AK93" s="51">
        <f t="shared" si="19"/>
        <v>124.39</v>
      </c>
      <c r="AL93" s="125">
        <v>122.35</v>
      </c>
      <c r="AM93" s="125">
        <v>2.04</v>
      </c>
      <c r="AN93" s="51">
        <f t="shared" si="20"/>
        <v>127.77000000000001</v>
      </c>
      <c r="AO93" s="125">
        <v>125.73</v>
      </c>
      <c r="AP93" s="125">
        <v>2.04</v>
      </c>
      <c r="AQ93" s="54">
        <f t="shared" si="24"/>
        <v>10.6475</v>
      </c>
    </row>
    <row r="94" spans="1:43" s="18" customFormat="1" ht="15">
      <c r="A94" s="43">
        <v>85</v>
      </c>
      <c r="B94" s="13" t="s">
        <v>59</v>
      </c>
      <c r="C94" s="13" t="s">
        <v>58</v>
      </c>
      <c r="D94" s="41">
        <v>3</v>
      </c>
      <c r="E94" s="41" t="s">
        <v>18</v>
      </c>
      <c r="F94" s="43">
        <f>'[3]МКД'!$H$123</f>
        <v>126</v>
      </c>
      <c r="G94" s="51">
        <f t="shared" si="15"/>
        <v>1754.8999999999999</v>
      </c>
      <c r="H94" s="54">
        <v>1039.85</v>
      </c>
      <c r="I94" s="51">
        <v>715.05</v>
      </c>
      <c r="J94" s="51">
        <f t="shared" si="25"/>
        <v>1695.21</v>
      </c>
      <c r="K94" s="51">
        <v>1060.08</v>
      </c>
      <c r="L94" s="51">
        <v>635.13</v>
      </c>
      <c r="M94" s="51">
        <f t="shared" si="26"/>
        <v>1727.37</v>
      </c>
      <c r="N94" s="51">
        <v>1172.78</v>
      </c>
      <c r="O94" s="51">
        <v>554.59</v>
      </c>
      <c r="P94" s="51">
        <f t="shared" si="16"/>
        <v>1710.1</v>
      </c>
      <c r="Q94" s="51">
        <v>1172.25</v>
      </c>
      <c r="R94" s="51">
        <v>537.85</v>
      </c>
      <c r="S94" s="51">
        <f t="shared" si="17"/>
        <v>1705.8400000000001</v>
      </c>
      <c r="T94" s="51">
        <v>1191.18</v>
      </c>
      <c r="U94" s="51">
        <v>514.66</v>
      </c>
      <c r="V94" s="51">
        <f t="shared" si="21"/>
        <v>1711.9297299999998</v>
      </c>
      <c r="W94" s="205">
        <v>1198.37089</v>
      </c>
      <c r="X94" s="205">
        <v>513.55884</v>
      </c>
      <c r="Y94" s="51">
        <f>SUM(Z94:AA94)</f>
        <v>0</v>
      </c>
      <c r="Z94" s="125"/>
      <c r="AA94" s="125"/>
      <c r="AB94" s="51">
        <f t="shared" si="22"/>
        <v>1795.0900000000001</v>
      </c>
      <c r="AC94" s="125">
        <f>'[5]TDSheet'!C159</f>
        <v>1270.681</v>
      </c>
      <c r="AD94" s="125">
        <f>'[5]TDSheet'!D159</f>
        <v>524.409</v>
      </c>
      <c r="AE94" s="51">
        <f t="shared" si="18"/>
        <v>1691</v>
      </c>
      <c r="AF94" s="125">
        <v>1201.98</v>
      </c>
      <c r="AG94" s="125">
        <v>489.02</v>
      </c>
      <c r="AH94" s="51">
        <f t="shared" si="23"/>
        <v>1755.21</v>
      </c>
      <c r="AI94" s="125">
        <v>1315.56</v>
      </c>
      <c r="AJ94" s="125">
        <v>439.65</v>
      </c>
      <c r="AK94" s="51">
        <f t="shared" si="19"/>
        <v>1766.75</v>
      </c>
      <c r="AL94" s="125">
        <v>1347.24</v>
      </c>
      <c r="AM94" s="125">
        <v>419.51</v>
      </c>
      <c r="AN94" s="51">
        <f t="shared" si="20"/>
        <v>1767.5</v>
      </c>
      <c r="AO94" s="125">
        <v>1358.91</v>
      </c>
      <c r="AP94" s="125">
        <v>408.59</v>
      </c>
      <c r="AQ94" s="54">
        <f t="shared" si="24"/>
        <v>14.027777777777779</v>
      </c>
    </row>
    <row r="95" spans="1:43" s="18" customFormat="1" ht="15">
      <c r="A95" s="43">
        <v>86</v>
      </c>
      <c r="B95" s="13" t="s">
        <v>59</v>
      </c>
      <c r="C95" s="13" t="s">
        <v>58</v>
      </c>
      <c r="D95" s="41">
        <v>8</v>
      </c>
      <c r="E95" s="41" t="s">
        <v>18</v>
      </c>
      <c r="F95" s="43">
        <v>36</v>
      </c>
      <c r="G95" s="51">
        <f t="shared" si="15"/>
        <v>187.1</v>
      </c>
      <c r="H95" s="54">
        <v>101.86</v>
      </c>
      <c r="I95" s="51">
        <v>85.24</v>
      </c>
      <c r="J95" s="51">
        <f t="shared" si="25"/>
        <v>185.45</v>
      </c>
      <c r="K95" s="51">
        <v>100.21</v>
      </c>
      <c r="L95" s="51">
        <v>85.24</v>
      </c>
      <c r="M95" s="51">
        <f t="shared" si="26"/>
        <v>188.28</v>
      </c>
      <c r="N95" s="51">
        <v>103.04</v>
      </c>
      <c r="O95" s="51">
        <v>85.24</v>
      </c>
      <c r="P95" s="51">
        <f t="shared" si="16"/>
        <v>195.83999999999997</v>
      </c>
      <c r="Q95" s="51">
        <v>110.6</v>
      </c>
      <c r="R95" s="51">
        <v>85.24</v>
      </c>
      <c r="S95" s="51">
        <f t="shared" si="17"/>
        <v>201.57</v>
      </c>
      <c r="T95" s="51">
        <v>116.33</v>
      </c>
      <c r="U95" s="51">
        <v>85.24</v>
      </c>
      <c r="V95" s="51">
        <f t="shared" si="21"/>
        <v>125.16532000000001</v>
      </c>
      <c r="W95" s="205">
        <v>44.147690000000004</v>
      </c>
      <c r="X95" s="205">
        <v>81.01763000000001</v>
      </c>
      <c r="Y95" s="51"/>
      <c r="Z95" s="125"/>
      <c r="AA95" s="125"/>
      <c r="AB95" s="51">
        <f t="shared" si="22"/>
        <v>256.785</v>
      </c>
      <c r="AC95" s="125">
        <f>'[5]TDSheet'!C161</f>
        <v>165.263</v>
      </c>
      <c r="AD95" s="125">
        <f>'[5]TDSheet'!D161</f>
        <v>91.522</v>
      </c>
      <c r="AE95" s="51">
        <f t="shared" si="18"/>
        <v>119.91</v>
      </c>
      <c r="AF95" s="125">
        <v>38.89</v>
      </c>
      <c r="AG95" s="125">
        <v>81.02</v>
      </c>
      <c r="AH95" s="51">
        <f t="shared" si="23"/>
        <v>117.72999999999999</v>
      </c>
      <c r="AI95" s="125">
        <v>36.71</v>
      </c>
      <c r="AJ95" s="125">
        <v>81.02</v>
      </c>
      <c r="AK95" s="51">
        <f t="shared" si="19"/>
        <v>106.46</v>
      </c>
      <c r="AL95" s="125">
        <v>35.44</v>
      </c>
      <c r="AM95" s="125">
        <v>71.02</v>
      </c>
      <c r="AN95" s="51">
        <f t="shared" si="20"/>
        <v>98.85</v>
      </c>
      <c r="AO95" s="125">
        <v>27.83</v>
      </c>
      <c r="AP95" s="125">
        <v>71.02</v>
      </c>
      <c r="AQ95" s="54">
        <f t="shared" si="24"/>
        <v>2.745833333333333</v>
      </c>
    </row>
    <row r="96" spans="1:43" s="18" customFormat="1" ht="15">
      <c r="A96" s="43">
        <v>87</v>
      </c>
      <c r="B96" s="13" t="s">
        <v>59</v>
      </c>
      <c r="C96" s="13" t="s">
        <v>58</v>
      </c>
      <c r="D96" s="41">
        <v>9</v>
      </c>
      <c r="E96" s="41" t="s">
        <v>17</v>
      </c>
      <c r="F96" s="43">
        <f>'[3]МКД'!$H$125</f>
        <v>12</v>
      </c>
      <c r="G96" s="51">
        <f t="shared" si="15"/>
        <v>54.239999999999995</v>
      </c>
      <c r="H96" s="54">
        <v>40.48</v>
      </c>
      <c r="I96" s="51">
        <v>13.76</v>
      </c>
      <c r="J96" s="51">
        <f t="shared" si="25"/>
        <v>57.81</v>
      </c>
      <c r="K96" s="51">
        <v>42.46</v>
      </c>
      <c r="L96" s="51">
        <v>15.35</v>
      </c>
      <c r="M96" s="51">
        <f t="shared" si="26"/>
        <v>76.92999999999999</v>
      </c>
      <c r="N96" s="51">
        <v>47.05</v>
      </c>
      <c r="O96" s="51">
        <v>29.88</v>
      </c>
      <c r="P96" s="51">
        <f t="shared" si="16"/>
        <v>81.08000000000001</v>
      </c>
      <c r="Q96" s="51">
        <v>48.59</v>
      </c>
      <c r="R96" s="51">
        <v>32.49</v>
      </c>
      <c r="S96" s="51">
        <f t="shared" si="17"/>
        <v>83.19</v>
      </c>
      <c r="T96" s="51">
        <v>51.23</v>
      </c>
      <c r="U96" s="51">
        <v>31.96</v>
      </c>
      <c r="V96" s="51">
        <f t="shared" si="21"/>
        <v>87.80455</v>
      </c>
      <c r="W96" s="205">
        <v>54.32611</v>
      </c>
      <c r="X96" s="205">
        <v>33.47844</v>
      </c>
      <c r="Y96" s="51"/>
      <c r="Z96" s="125"/>
      <c r="AA96" s="125"/>
      <c r="AB96" s="51">
        <f t="shared" si="22"/>
        <v>58.478</v>
      </c>
      <c r="AC96" s="125">
        <f>'[5]TDSheet'!C162</f>
        <v>42.993</v>
      </c>
      <c r="AD96" s="125">
        <f>'[5]TDSheet'!D162</f>
        <v>15.485</v>
      </c>
      <c r="AE96" s="51">
        <f t="shared" si="18"/>
        <v>62.1</v>
      </c>
      <c r="AF96" s="125">
        <v>41.43</v>
      </c>
      <c r="AG96" s="125">
        <v>20.67</v>
      </c>
      <c r="AH96" s="51">
        <f t="shared" si="23"/>
        <v>59.22</v>
      </c>
      <c r="AI96" s="125">
        <v>44.07</v>
      </c>
      <c r="AJ96" s="125">
        <v>15.15</v>
      </c>
      <c r="AK96" s="51">
        <f t="shared" si="19"/>
        <v>59.900000000000006</v>
      </c>
      <c r="AL96" s="125">
        <v>44.06</v>
      </c>
      <c r="AM96" s="125">
        <v>15.84</v>
      </c>
      <c r="AN96" s="51">
        <f t="shared" si="20"/>
        <v>61.07</v>
      </c>
      <c r="AO96" s="125">
        <v>43.82</v>
      </c>
      <c r="AP96" s="125">
        <v>17.25</v>
      </c>
      <c r="AQ96" s="54">
        <f t="shared" si="24"/>
        <v>5.089166666666666</v>
      </c>
    </row>
    <row r="97" spans="1:43" s="18" customFormat="1" ht="15">
      <c r="A97" s="43">
        <v>88</v>
      </c>
      <c r="B97" s="13" t="s">
        <v>59</v>
      </c>
      <c r="C97" s="13" t="s">
        <v>58</v>
      </c>
      <c r="D97" s="41">
        <v>55</v>
      </c>
      <c r="E97" s="41" t="s">
        <v>17</v>
      </c>
      <c r="F97" s="43">
        <v>12</v>
      </c>
      <c r="G97" s="51"/>
      <c r="H97" s="54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205"/>
      <c r="X97" s="205"/>
      <c r="Y97" s="51"/>
      <c r="Z97" s="125"/>
      <c r="AA97" s="125"/>
      <c r="AB97" s="51"/>
      <c r="AC97" s="125"/>
      <c r="AD97" s="125"/>
      <c r="AE97" s="51"/>
      <c r="AF97" s="125"/>
      <c r="AG97" s="125"/>
      <c r="AH97" s="51"/>
      <c r="AI97" s="125"/>
      <c r="AJ97" s="125"/>
      <c r="AK97" s="51">
        <f t="shared" si="19"/>
        <v>13.07</v>
      </c>
      <c r="AL97" s="125">
        <v>13.07</v>
      </c>
      <c r="AM97" s="125"/>
      <c r="AN97" s="51">
        <f t="shared" si="20"/>
        <v>15.38</v>
      </c>
      <c r="AO97" s="125">
        <v>15.38</v>
      </c>
      <c r="AP97" s="125"/>
      <c r="AQ97" s="54">
        <f t="shared" si="24"/>
        <v>1.2816666666666667</v>
      </c>
    </row>
    <row r="98" spans="1:43" s="18" customFormat="1" ht="15">
      <c r="A98" s="43">
        <v>89</v>
      </c>
      <c r="B98" s="13" t="s">
        <v>59</v>
      </c>
      <c r="C98" s="13" t="s">
        <v>70</v>
      </c>
      <c r="D98" s="143">
        <v>16</v>
      </c>
      <c r="E98" s="41"/>
      <c r="F98" s="43">
        <f>'[3]МКД'!$H$126</f>
        <v>12</v>
      </c>
      <c r="G98" s="51">
        <f t="shared" si="15"/>
        <v>992.8900000000001</v>
      </c>
      <c r="H98" s="54">
        <v>303.32</v>
      </c>
      <c r="I98" s="51">
        <v>689.57</v>
      </c>
      <c r="J98" s="51">
        <f t="shared" si="25"/>
        <v>994</v>
      </c>
      <c r="K98" s="51">
        <v>318.79</v>
      </c>
      <c r="L98" s="51">
        <v>675.21</v>
      </c>
      <c r="M98" s="51">
        <f t="shared" si="26"/>
        <v>1006.0699999999999</v>
      </c>
      <c r="N98" s="51">
        <v>332.59</v>
      </c>
      <c r="O98" s="51">
        <v>673.48</v>
      </c>
      <c r="P98" s="51">
        <f t="shared" si="16"/>
        <v>1040.17</v>
      </c>
      <c r="Q98" s="51">
        <v>345.63</v>
      </c>
      <c r="R98" s="51">
        <v>694.54</v>
      </c>
      <c r="S98" s="51">
        <f t="shared" si="17"/>
        <v>1075.46</v>
      </c>
      <c r="T98" s="51">
        <v>351.08</v>
      </c>
      <c r="U98" s="51">
        <v>724.38</v>
      </c>
      <c r="V98" s="51">
        <f t="shared" si="21"/>
        <v>1122.50764</v>
      </c>
      <c r="W98" s="205">
        <v>364.18764</v>
      </c>
      <c r="X98" s="205">
        <v>758.32</v>
      </c>
      <c r="Y98" s="51"/>
      <c r="Z98" s="125"/>
      <c r="AA98" s="125"/>
      <c r="AB98" s="51">
        <f t="shared" si="22"/>
        <v>1042.81</v>
      </c>
      <c r="AC98" s="125">
        <f>'[5]TDSheet'!C163</f>
        <v>373.153</v>
      </c>
      <c r="AD98" s="125">
        <f>'[5]TDSheet'!D163</f>
        <v>669.657</v>
      </c>
      <c r="AE98" s="51">
        <f t="shared" si="18"/>
        <v>1094.09</v>
      </c>
      <c r="AF98" s="125">
        <v>393.08</v>
      </c>
      <c r="AG98" s="125">
        <v>701.01</v>
      </c>
      <c r="AH98" s="51">
        <f t="shared" si="23"/>
        <v>1139.23</v>
      </c>
      <c r="AI98" s="125">
        <v>388.29</v>
      </c>
      <c r="AJ98" s="125">
        <v>750.94</v>
      </c>
      <c r="AK98" s="51">
        <f t="shared" si="19"/>
        <v>1203.53</v>
      </c>
      <c r="AL98" s="125">
        <v>405.94</v>
      </c>
      <c r="AM98" s="125">
        <v>797.59</v>
      </c>
      <c r="AN98" s="51">
        <f t="shared" si="20"/>
        <v>1274.59</v>
      </c>
      <c r="AO98" s="125">
        <v>425.44</v>
      </c>
      <c r="AP98" s="125">
        <v>849.15</v>
      </c>
      <c r="AQ98" s="54">
        <f t="shared" si="24"/>
        <v>106.21583333333332</v>
      </c>
    </row>
    <row r="99" spans="1:43" s="18" customFormat="1" ht="15">
      <c r="A99" s="43">
        <v>90</v>
      </c>
      <c r="B99" s="13" t="s">
        <v>59</v>
      </c>
      <c r="C99" s="13" t="s">
        <v>71</v>
      </c>
      <c r="D99" s="41">
        <v>4</v>
      </c>
      <c r="E99" s="41"/>
      <c r="F99" s="43">
        <f>'[3]МКД'!$H$127</f>
        <v>8</v>
      </c>
      <c r="G99" s="51">
        <f t="shared" si="15"/>
        <v>23.47</v>
      </c>
      <c r="H99" s="54">
        <v>15</v>
      </c>
      <c r="I99" s="51">
        <v>8.47</v>
      </c>
      <c r="J99" s="51">
        <f t="shared" si="25"/>
        <v>27.509999999999998</v>
      </c>
      <c r="K99" s="51">
        <v>21.33</v>
      </c>
      <c r="L99" s="51">
        <v>6.18</v>
      </c>
      <c r="M99" s="51">
        <f t="shared" si="26"/>
        <v>29.14</v>
      </c>
      <c r="N99" s="51">
        <v>21.48</v>
      </c>
      <c r="O99" s="51">
        <v>7.66</v>
      </c>
      <c r="P99" s="51">
        <f t="shared" si="16"/>
        <v>29.25</v>
      </c>
      <c r="Q99" s="51">
        <v>21.29</v>
      </c>
      <c r="R99" s="51">
        <v>7.96</v>
      </c>
      <c r="S99" s="51">
        <f t="shared" si="17"/>
        <v>24.37</v>
      </c>
      <c r="T99" s="51">
        <v>21.53</v>
      </c>
      <c r="U99" s="51">
        <v>2.84</v>
      </c>
      <c r="V99" s="51">
        <f t="shared" si="21"/>
        <v>22.566670000000002</v>
      </c>
      <c r="W99" s="205">
        <v>23.15689</v>
      </c>
      <c r="X99" s="205">
        <v>-0.5902200000000001</v>
      </c>
      <c r="Y99" s="51"/>
      <c r="Z99" s="125"/>
      <c r="AA99" s="125"/>
      <c r="AB99" s="51">
        <f t="shared" si="22"/>
        <v>21.511</v>
      </c>
      <c r="AC99" s="125">
        <f>'[5]TDSheet'!C166</f>
        <v>21.458</v>
      </c>
      <c r="AD99" s="125">
        <f>'[5]TDSheet'!D166</f>
        <v>0.053</v>
      </c>
      <c r="AE99" s="51">
        <f t="shared" si="18"/>
        <v>12.64</v>
      </c>
      <c r="AF99" s="125">
        <v>16.59</v>
      </c>
      <c r="AG99" s="125">
        <v>-3.95</v>
      </c>
      <c r="AH99" s="51">
        <f t="shared" si="23"/>
        <v>22.49</v>
      </c>
      <c r="AI99" s="125">
        <v>23.18</v>
      </c>
      <c r="AJ99" s="125">
        <v>-0.69</v>
      </c>
      <c r="AK99" s="51">
        <f t="shared" si="19"/>
        <v>16.66</v>
      </c>
      <c r="AL99" s="125">
        <v>17.37</v>
      </c>
      <c r="AM99" s="125">
        <v>-0.71</v>
      </c>
      <c r="AN99" s="51">
        <f t="shared" si="20"/>
        <v>20.849999999999998</v>
      </c>
      <c r="AO99" s="125">
        <v>21.56</v>
      </c>
      <c r="AP99" s="125">
        <v>-0.71</v>
      </c>
      <c r="AQ99" s="54">
        <f t="shared" si="24"/>
        <v>2.6062499999999997</v>
      </c>
    </row>
    <row r="100" spans="1:43" s="18" customFormat="1" ht="15">
      <c r="A100" s="43">
        <v>91</v>
      </c>
      <c r="B100" s="13" t="s">
        <v>59</v>
      </c>
      <c r="C100" s="13" t="s">
        <v>71</v>
      </c>
      <c r="D100" s="41">
        <v>5</v>
      </c>
      <c r="E100" s="41"/>
      <c r="F100" s="43">
        <f>'[3]МКД'!$H$128</f>
        <v>12</v>
      </c>
      <c r="G100" s="51">
        <f t="shared" si="15"/>
        <v>20.36</v>
      </c>
      <c r="H100" s="54">
        <v>19.63</v>
      </c>
      <c r="I100" s="51">
        <v>0.73</v>
      </c>
      <c r="J100" s="51">
        <f t="shared" si="25"/>
        <v>26.130000000000003</v>
      </c>
      <c r="K100" s="51">
        <v>25.21</v>
      </c>
      <c r="L100" s="51">
        <v>0.92</v>
      </c>
      <c r="M100" s="51">
        <f t="shared" si="26"/>
        <v>22.169999999999998</v>
      </c>
      <c r="N100" s="51">
        <v>21.31</v>
      </c>
      <c r="O100" s="51">
        <v>0.86</v>
      </c>
      <c r="P100" s="51">
        <f t="shared" si="16"/>
        <v>22.209999999999997</v>
      </c>
      <c r="Q100" s="51">
        <v>21.31</v>
      </c>
      <c r="R100" s="51">
        <v>0.9</v>
      </c>
      <c r="S100" s="51">
        <f t="shared" si="17"/>
        <v>20.58</v>
      </c>
      <c r="T100" s="51">
        <v>19.63</v>
      </c>
      <c r="U100" s="51">
        <v>0.95</v>
      </c>
      <c r="V100" s="51">
        <f t="shared" si="21"/>
        <v>27.883599999999998</v>
      </c>
      <c r="W100" s="205">
        <v>26.77301</v>
      </c>
      <c r="X100" s="205">
        <v>1.11059</v>
      </c>
      <c r="Y100" s="51"/>
      <c r="Z100" s="125"/>
      <c r="AA100" s="125"/>
      <c r="AB100" s="51">
        <f t="shared" si="22"/>
        <v>22.28</v>
      </c>
      <c r="AC100" s="125">
        <f>'[5]TDSheet'!C167</f>
        <v>21.27</v>
      </c>
      <c r="AD100" s="125">
        <f>'[5]TDSheet'!D167</f>
        <v>1.01</v>
      </c>
      <c r="AE100" s="51">
        <f t="shared" si="18"/>
        <v>24.040000000000003</v>
      </c>
      <c r="AF100" s="125">
        <v>23.03</v>
      </c>
      <c r="AG100" s="125">
        <v>1.01</v>
      </c>
      <c r="AH100" s="51">
        <f t="shared" si="23"/>
        <v>22.42</v>
      </c>
      <c r="AI100" s="125">
        <v>21.32</v>
      </c>
      <c r="AJ100" s="125">
        <v>1.1</v>
      </c>
      <c r="AK100" s="51">
        <f t="shared" si="19"/>
        <v>22.5</v>
      </c>
      <c r="AL100" s="125">
        <v>21.32</v>
      </c>
      <c r="AM100" s="125">
        <v>1.18</v>
      </c>
      <c r="AN100" s="51">
        <f t="shared" si="20"/>
        <v>26.86</v>
      </c>
      <c r="AO100" s="125">
        <v>25.59</v>
      </c>
      <c r="AP100" s="125">
        <v>1.27</v>
      </c>
      <c r="AQ100" s="54">
        <f t="shared" si="24"/>
        <v>2.2383333333333333</v>
      </c>
    </row>
    <row r="101" spans="1:43" s="18" customFormat="1" ht="15">
      <c r="A101" s="43">
        <v>92</v>
      </c>
      <c r="B101" s="13" t="s">
        <v>59</v>
      </c>
      <c r="C101" s="13" t="s">
        <v>71</v>
      </c>
      <c r="D101" s="41">
        <v>6</v>
      </c>
      <c r="E101" s="41"/>
      <c r="F101" s="43">
        <f>'[3]МКД'!$H$129</f>
        <v>8</v>
      </c>
      <c r="G101" s="51">
        <f t="shared" si="15"/>
        <v>82.81</v>
      </c>
      <c r="H101" s="54">
        <v>69.18</v>
      </c>
      <c r="I101" s="51">
        <v>13.63</v>
      </c>
      <c r="J101" s="51">
        <f t="shared" si="25"/>
        <v>94.85</v>
      </c>
      <c r="K101" s="51">
        <v>78.44</v>
      </c>
      <c r="L101" s="51">
        <v>16.41</v>
      </c>
      <c r="M101" s="51">
        <f t="shared" si="26"/>
        <v>100.83000000000001</v>
      </c>
      <c r="N101" s="51">
        <v>81.51</v>
      </c>
      <c r="O101" s="51">
        <v>19.32</v>
      </c>
      <c r="P101" s="51">
        <f t="shared" si="16"/>
        <v>108.78999999999999</v>
      </c>
      <c r="Q101" s="51">
        <v>87.83</v>
      </c>
      <c r="R101" s="51">
        <v>20.96</v>
      </c>
      <c r="S101" s="51">
        <f t="shared" si="17"/>
        <v>104.53</v>
      </c>
      <c r="T101" s="51">
        <v>85.14</v>
      </c>
      <c r="U101" s="51">
        <v>19.39</v>
      </c>
      <c r="V101" s="51">
        <f t="shared" si="21"/>
        <v>72.49025</v>
      </c>
      <c r="W101" s="205">
        <v>63.18139</v>
      </c>
      <c r="X101" s="205">
        <v>9.308860000000001</v>
      </c>
      <c r="Y101" s="51"/>
      <c r="Z101" s="125"/>
      <c r="AA101" s="125"/>
      <c r="AB101" s="51">
        <f t="shared" si="22"/>
        <v>60.896</v>
      </c>
      <c r="AC101" s="125">
        <f>'[5]TDSheet'!C168</f>
        <v>59.684</v>
      </c>
      <c r="AD101" s="125">
        <f>'[5]TDSheet'!D168</f>
        <v>1.212</v>
      </c>
      <c r="AE101" s="51">
        <f t="shared" si="18"/>
        <v>60</v>
      </c>
      <c r="AF101" s="125">
        <v>52.07</v>
      </c>
      <c r="AG101" s="125">
        <v>7.93</v>
      </c>
      <c r="AH101" s="51">
        <f t="shared" si="23"/>
        <v>65.59</v>
      </c>
      <c r="AI101" s="125">
        <v>57.35</v>
      </c>
      <c r="AJ101" s="125">
        <v>8.24</v>
      </c>
      <c r="AK101" s="51">
        <f t="shared" si="19"/>
        <v>68.86</v>
      </c>
      <c r="AL101" s="125">
        <v>60.6</v>
      </c>
      <c r="AM101" s="125">
        <v>8.26</v>
      </c>
      <c r="AN101" s="51">
        <f t="shared" si="20"/>
        <v>72.32</v>
      </c>
      <c r="AO101" s="125">
        <v>64.03</v>
      </c>
      <c r="AP101" s="125">
        <v>8.29</v>
      </c>
      <c r="AQ101" s="54">
        <f t="shared" si="24"/>
        <v>9.04</v>
      </c>
    </row>
    <row r="102" spans="1:43" s="18" customFormat="1" ht="15">
      <c r="A102" s="43">
        <v>93</v>
      </c>
      <c r="B102" s="13" t="s">
        <v>59</v>
      </c>
      <c r="C102" s="13" t="s">
        <v>71</v>
      </c>
      <c r="D102" s="41">
        <v>7</v>
      </c>
      <c r="E102" s="41"/>
      <c r="F102" s="43">
        <f>'[3]МКД'!$H$130</f>
        <v>12</v>
      </c>
      <c r="G102" s="51">
        <f t="shared" si="15"/>
        <v>159.9</v>
      </c>
      <c r="H102" s="54">
        <v>160.53</v>
      </c>
      <c r="I102" s="51">
        <v>-0.63</v>
      </c>
      <c r="J102" s="51">
        <f t="shared" si="25"/>
        <v>161.01000000000002</v>
      </c>
      <c r="K102" s="51">
        <v>162.68</v>
      </c>
      <c r="L102" s="51">
        <v>-1.67</v>
      </c>
      <c r="M102" s="51">
        <f t="shared" si="26"/>
        <v>168.64</v>
      </c>
      <c r="N102" s="51">
        <v>171.35</v>
      </c>
      <c r="O102" s="51">
        <v>-2.71</v>
      </c>
      <c r="P102" s="51">
        <f t="shared" si="16"/>
        <v>162.57</v>
      </c>
      <c r="Q102" s="51">
        <v>165.97</v>
      </c>
      <c r="R102" s="51">
        <v>-3.4</v>
      </c>
      <c r="S102" s="51">
        <f t="shared" si="17"/>
        <v>158.23</v>
      </c>
      <c r="T102" s="51">
        <v>161.75</v>
      </c>
      <c r="U102" s="51">
        <v>-3.52</v>
      </c>
      <c r="V102" s="51">
        <f t="shared" si="21"/>
        <v>175.798</v>
      </c>
      <c r="W102" s="205">
        <v>179.31412</v>
      </c>
      <c r="X102" s="205">
        <v>-3.51612</v>
      </c>
      <c r="Y102" s="51"/>
      <c r="Z102" s="125"/>
      <c r="AA102" s="125"/>
      <c r="AB102" s="51">
        <f t="shared" si="22"/>
        <v>168.58700000000002</v>
      </c>
      <c r="AC102" s="125">
        <f>'[5]TDSheet'!C169</f>
        <v>168.18</v>
      </c>
      <c r="AD102" s="125">
        <f>'[5]TDSheet'!D169</f>
        <v>0.407</v>
      </c>
      <c r="AE102" s="51">
        <f t="shared" si="18"/>
        <v>164.45999999999998</v>
      </c>
      <c r="AF102" s="125">
        <v>164.98</v>
      </c>
      <c r="AG102" s="125">
        <v>-0.52</v>
      </c>
      <c r="AH102" s="51">
        <f t="shared" si="23"/>
        <v>168.73</v>
      </c>
      <c r="AI102" s="125">
        <v>169.25</v>
      </c>
      <c r="AJ102" s="125">
        <v>-0.52</v>
      </c>
      <c r="AK102" s="51">
        <f t="shared" si="19"/>
        <v>159.85</v>
      </c>
      <c r="AL102" s="125">
        <v>160.37</v>
      </c>
      <c r="AM102" s="125">
        <v>-0.52</v>
      </c>
      <c r="AN102" s="51">
        <f t="shared" si="20"/>
        <v>159.53</v>
      </c>
      <c r="AO102" s="125">
        <v>160.05</v>
      </c>
      <c r="AP102" s="125">
        <v>-0.52</v>
      </c>
      <c r="AQ102" s="54">
        <f t="shared" si="24"/>
        <v>13.294166666666667</v>
      </c>
    </row>
    <row r="103" spans="1:43" s="18" customFormat="1" ht="15">
      <c r="A103" s="43">
        <v>94</v>
      </c>
      <c r="B103" s="13" t="s">
        <v>59</v>
      </c>
      <c r="C103" s="13" t="s">
        <v>71</v>
      </c>
      <c r="D103" s="41">
        <v>9</v>
      </c>
      <c r="E103" s="41"/>
      <c r="F103" s="43">
        <f>'[3]МКД'!$H$131</f>
        <v>12</v>
      </c>
      <c r="G103" s="51">
        <f t="shared" si="15"/>
        <v>9.5</v>
      </c>
      <c r="H103" s="54">
        <v>13.46</v>
      </c>
      <c r="I103" s="51">
        <v>-3.96</v>
      </c>
      <c r="J103" s="51">
        <f t="shared" si="25"/>
        <v>20.79</v>
      </c>
      <c r="K103" s="51">
        <v>24.75</v>
      </c>
      <c r="L103" s="51">
        <v>-3.96</v>
      </c>
      <c r="M103" s="51">
        <f t="shared" si="26"/>
        <v>21.71</v>
      </c>
      <c r="N103" s="51">
        <v>25.64</v>
      </c>
      <c r="O103" s="51">
        <v>-3.93</v>
      </c>
      <c r="P103" s="51">
        <f t="shared" si="16"/>
        <v>17.869999999999997</v>
      </c>
      <c r="Q103" s="51">
        <v>21.38</v>
      </c>
      <c r="R103" s="51">
        <v>-3.51</v>
      </c>
      <c r="S103" s="51">
        <f t="shared" si="17"/>
        <v>18</v>
      </c>
      <c r="T103" s="51">
        <v>21.76</v>
      </c>
      <c r="U103" s="51">
        <v>-3.76</v>
      </c>
      <c r="V103" s="51">
        <f t="shared" si="21"/>
        <v>17.21144</v>
      </c>
      <c r="W103" s="205">
        <v>20.84509</v>
      </c>
      <c r="X103" s="205">
        <v>-3.6336500000000003</v>
      </c>
      <c r="Y103" s="51"/>
      <c r="Z103" s="125"/>
      <c r="AA103" s="125"/>
      <c r="AB103" s="51">
        <f t="shared" si="22"/>
        <v>19.66119</v>
      </c>
      <c r="AC103" s="125">
        <f>'[5]TDSheet'!C170</f>
        <v>22.748</v>
      </c>
      <c r="AD103" s="125">
        <f>'[5]TDSheet'!D170</f>
        <v>-3.08681</v>
      </c>
      <c r="AE103" s="51">
        <f t="shared" si="18"/>
        <v>16.32</v>
      </c>
      <c r="AF103" s="125">
        <v>18.89</v>
      </c>
      <c r="AG103" s="125">
        <v>-2.57</v>
      </c>
      <c r="AH103" s="51">
        <f t="shared" si="23"/>
        <v>17.04</v>
      </c>
      <c r="AI103" s="125">
        <v>19.61</v>
      </c>
      <c r="AJ103" s="125">
        <v>-2.57</v>
      </c>
      <c r="AK103" s="51">
        <f t="shared" si="19"/>
        <v>20.14</v>
      </c>
      <c r="AL103" s="125">
        <v>22.71</v>
      </c>
      <c r="AM103" s="125">
        <v>-2.57</v>
      </c>
      <c r="AN103" s="51">
        <f t="shared" si="20"/>
        <v>19.27</v>
      </c>
      <c r="AO103" s="125">
        <v>21.23</v>
      </c>
      <c r="AP103" s="125">
        <v>-1.96</v>
      </c>
      <c r="AQ103" s="54">
        <f t="shared" si="24"/>
        <v>1.6058333333333332</v>
      </c>
    </row>
    <row r="104" spans="1:43" s="18" customFormat="1" ht="15" hidden="1" outlineLevel="1">
      <c r="A104" s="43"/>
      <c r="B104" s="13" t="s">
        <v>59</v>
      </c>
      <c r="C104" s="13" t="s">
        <v>72</v>
      </c>
      <c r="D104" s="41">
        <v>8</v>
      </c>
      <c r="E104" s="41"/>
      <c r="F104" s="43">
        <f>'[3]МКД'!$H$133</f>
        <v>8</v>
      </c>
      <c r="G104" s="51">
        <f t="shared" si="15"/>
        <v>268.17</v>
      </c>
      <c r="H104" s="54">
        <v>225.59</v>
      </c>
      <c r="I104" s="51">
        <v>42.58</v>
      </c>
      <c r="J104" s="51">
        <f t="shared" si="25"/>
        <v>276.47</v>
      </c>
      <c r="K104" s="51">
        <v>235.43</v>
      </c>
      <c r="L104" s="51">
        <v>41.04</v>
      </c>
      <c r="M104" s="51">
        <f t="shared" si="26"/>
        <v>281.88</v>
      </c>
      <c r="N104" s="51">
        <v>239.85</v>
      </c>
      <c r="O104" s="51">
        <v>42.03</v>
      </c>
      <c r="P104" s="51">
        <f t="shared" si="16"/>
        <v>287.89</v>
      </c>
      <c r="Q104" s="51">
        <v>240.44</v>
      </c>
      <c r="R104" s="51">
        <v>47.45</v>
      </c>
      <c r="S104" s="51">
        <f t="shared" si="17"/>
        <v>291.44</v>
      </c>
      <c r="T104" s="51">
        <v>247</v>
      </c>
      <c r="U104" s="51">
        <v>44.44</v>
      </c>
      <c r="V104" s="51">
        <f t="shared" si="21"/>
        <v>0</v>
      </c>
      <c r="W104" s="51">
        <v>0</v>
      </c>
      <c r="X104" s="51">
        <v>0</v>
      </c>
      <c r="Y104" s="51"/>
      <c r="Z104" s="125"/>
      <c r="AA104" s="125"/>
      <c r="AB104" s="51">
        <f t="shared" si="22"/>
        <v>0</v>
      </c>
      <c r="AC104" s="125"/>
      <c r="AD104" s="125"/>
      <c r="AE104" s="51"/>
      <c r="AF104" s="351" t="s">
        <v>141</v>
      </c>
      <c r="AG104" s="352"/>
      <c r="AH104" s="51">
        <f t="shared" si="23"/>
        <v>0</v>
      </c>
      <c r="AI104" s="125"/>
      <c r="AJ104" s="125"/>
      <c r="AK104" s="51">
        <f t="shared" si="19"/>
        <v>0</v>
      </c>
      <c r="AL104" s="125"/>
      <c r="AM104" s="125"/>
      <c r="AN104" s="51">
        <f t="shared" si="20"/>
        <v>0</v>
      </c>
      <c r="AO104" s="125"/>
      <c r="AP104" s="125"/>
      <c r="AQ104" s="54">
        <f t="shared" si="24"/>
        <v>0</v>
      </c>
    </row>
    <row r="105" spans="1:43" s="18" customFormat="1" ht="15" collapsed="1">
      <c r="A105" s="43">
        <v>95</v>
      </c>
      <c r="B105" s="13" t="s">
        <v>59</v>
      </c>
      <c r="C105" s="13" t="s">
        <v>73</v>
      </c>
      <c r="D105" s="41">
        <v>3</v>
      </c>
      <c r="E105" s="41" t="s">
        <v>17</v>
      </c>
      <c r="F105" s="43">
        <f>'[3]МКД'!$H$134</f>
        <v>12</v>
      </c>
      <c r="G105" s="51">
        <f t="shared" si="15"/>
        <v>148.82</v>
      </c>
      <c r="H105" s="54">
        <v>54.44</v>
      </c>
      <c r="I105" s="51">
        <v>94.38</v>
      </c>
      <c r="J105" s="51">
        <f t="shared" si="25"/>
        <v>180.1</v>
      </c>
      <c r="K105" s="51">
        <v>60.29</v>
      </c>
      <c r="L105" s="51">
        <v>119.81</v>
      </c>
      <c r="M105" s="51">
        <f t="shared" si="26"/>
        <v>184.51</v>
      </c>
      <c r="N105" s="51">
        <v>64.34</v>
      </c>
      <c r="O105" s="51">
        <v>120.17</v>
      </c>
      <c r="P105" s="51">
        <f t="shared" si="16"/>
        <v>217.04000000000002</v>
      </c>
      <c r="Q105" s="51">
        <v>68.73</v>
      </c>
      <c r="R105" s="51">
        <v>148.31</v>
      </c>
      <c r="S105" s="51">
        <f t="shared" si="17"/>
        <v>212.70000000000002</v>
      </c>
      <c r="T105" s="51">
        <v>71.4</v>
      </c>
      <c r="U105" s="51">
        <v>141.3</v>
      </c>
      <c r="V105" s="51">
        <f t="shared" si="21"/>
        <v>198.70101</v>
      </c>
      <c r="W105" s="205">
        <v>63.32101</v>
      </c>
      <c r="X105" s="205">
        <v>135.38</v>
      </c>
      <c r="Y105" s="51"/>
      <c r="Z105" s="125"/>
      <c r="AA105" s="125"/>
      <c r="AB105" s="51">
        <f t="shared" si="22"/>
        <v>175.184</v>
      </c>
      <c r="AC105" s="125">
        <f>'[5]TDSheet'!C178</f>
        <v>47.862</v>
      </c>
      <c r="AD105" s="125">
        <f>'[5]TDSheet'!D178</f>
        <v>127.322</v>
      </c>
      <c r="AE105" s="51">
        <f t="shared" si="18"/>
        <v>176.54</v>
      </c>
      <c r="AF105" s="125">
        <v>48.83</v>
      </c>
      <c r="AG105" s="125">
        <v>127.71</v>
      </c>
      <c r="AH105" s="51">
        <f t="shared" si="23"/>
        <v>166.35</v>
      </c>
      <c r="AI105" s="125">
        <v>44.37</v>
      </c>
      <c r="AJ105" s="125">
        <v>121.98</v>
      </c>
      <c r="AK105" s="51">
        <f t="shared" si="19"/>
        <v>142.12</v>
      </c>
      <c r="AL105" s="125">
        <v>20.54</v>
      </c>
      <c r="AM105" s="125">
        <v>121.58</v>
      </c>
      <c r="AN105" s="51">
        <f t="shared" si="20"/>
        <v>138.14999999999998</v>
      </c>
      <c r="AO105" s="125">
        <v>26.83</v>
      </c>
      <c r="AP105" s="125">
        <v>111.32</v>
      </c>
      <c r="AQ105" s="54">
        <f t="shared" si="24"/>
        <v>11.512499999999998</v>
      </c>
    </row>
    <row r="106" spans="1:43" s="18" customFormat="1" ht="15">
      <c r="A106" s="43">
        <v>96</v>
      </c>
      <c r="B106" s="13" t="s">
        <v>59</v>
      </c>
      <c r="C106" s="13" t="s">
        <v>73</v>
      </c>
      <c r="D106" s="41">
        <v>5</v>
      </c>
      <c r="E106" s="41" t="s">
        <v>17</v>
      </c>
      <c r="F106" s="43">
        <f>'[3]МКД'!$H$135</f>
        <v>12</v>
      </c>
      <c r="G106" s="51">
        <f t="shared" si="15"/>
        <v>166.69</v>
      </c>
      <c r="H106" s="54">
        <v>85.96</v>
      </c>
      <c r="I106" s="51">
        <v>80.73</v>
      </c>
      <c r="J106" s="51">
        <f t="shared" si="25"/>
        <v>169.01999999999998</v>
      </c>
      <c r="K106" s="51">
        <v>80.66</v>
      </c>
      <c r="L106" s="51">
        <v>88.36</v>
      </c>
      <c r="M106" s="51">
        <f t="shared" si="26"/>
        <v>147.65</v>
      </c>
      <c r="N106" s="51">
        <v>63.71</v>
      </c>
      <c r="O106" s="51">
        <v>83.94</v>
      </c>
      <c r="P106" s="51">
        <f t="shared" si="16"/>
        <v>144.94</v>
      </c>
      <c r="Q106" s="51">
        <v>62.37</v>
      </c>
      <c r="R106" s="51">
        <v>82.57</v>
      </c>
      <c r="S106" s="51">
        <f t="shared" si="17"/>
        <v>149.35000000000002</v>
      </c>
      <c r="T106" s="51">
        <v>63.09</v>
      </c>
      <c r="U106" s="51">
        <v>86.26</v>
      </c>
      <c r="V106" s="51">
        <f t="shared" si="21"/>
        <v>154.90367</v>
      </c>
      <c r="W106" s="205">
        <v>64.34991000000001</v>
      </c>
      <c r="X106" s="205">
        <v>90.55376</v>
      </c>
      <c r="Y106" s="51"/>
      <c r="Z106" s="125"/>
      <c r="AA106" s="125"/>
      <c r="AB106" s="51">
        <f t="shared" si="22"/>
        <v>137.312</v>
      </c>
      <c r="AC106" s="125">
        <f>'[5]TDSheet'!C179</f>
        <v>52.981</v>
      </c>
      <c r="AD106" s="125">
        <f>'[5]TDSheet'!D179</f>
        <v>84.331</v>
      </c>
      <c r="AE106" s="51">
        <f t="shared" si="18"/>
        <v>151.11</v>
      </c>
      <c r="AF106" s="125">
        <v>52.85</v>
      </c>
      <c r="AG106" s="125">
        <v>98.26</v>
      </c>
      <c r="AH106" s="51">
        <f t="shared" si="23"/>
        <v>154.66</v>
      </c>
      <c r="AI106" s="125">
        <v>53.5</v>
      </c>
      <c r="AJ106" s="125">
        <v>101.16</v>
      </c>
      <c r="AK106" s="51">
        <f t="shared" si="19"/>
        <v>157.49</v>
      </c>
      <c r="AL106" s="125">
        <v>56.87</v>
      </c>
      <c r="AM106" s="125">
        <v>100.62</v>
      </c>
      <c r="AN106" s="51">
        <f t="shared" si="20"/>
        <v>140.89000000000001</v>
      </c>
      <c r="AO106" s="125">
        <v>42.35</v>
      </c>
      <c r="AP106" s="125">
        <v>98.54</v>
      </c>
      <c r="AQ106" s="54">
        <f t="shared" si="24"/>
        <v>11.740833333333335</v>
      </c>
    </row>
    <row r="107" spans="1:43" s="18" customFormat="1" ht="15">
      <c r="A107" s="43">
        <v>97</v>
      </c>
      <c r="B107" s="13" t="s">
        <v>59</v>
      </c>
      <c r="C107" s="13" t="s">
        <v>73</v>
      </c>
      <c r="D107" s="41">
        <v>7</v>
      </c>
      <c r="E107" s="41"/>
      <c r="F107" s="43">
        <f>'[3]МКД'!$H$136</f>
        <v>12</v>
      </c>
      <c r="G107" s="51">
        <f t="shared" si="15"/>
        <v>73.47</v>
      </c>
      <c r="H107" s="54">
        <v>29.52</v>
      </c>
      <c r="I107" s="51">
        <v>43.95</v>
      </c>
      <c r="J107" s="51">
        <f t="shared" si="25"/>
        <v>75.01</v>
      </c>
      <c r="K107" s="51">
        <v>29.05</v>
      </c>
      <c r="L107" s="51">
        <v>45.96</v>
      </c>
      <c r="M107" s="51">
        <f t="shared" si="26"/>
        <v>97.03</v>
      </c>
      <c r="N107" s="51">
        <v>27.27</v>
      </c>
      <c r="O107" s="51">
        <v>69.76</v>
      </c>
      <c r="P107" s="51">
        <f t="shared" si="16"/>
        <v>104.27</v>
      </c>
      <c r="Q107" s="51">
        <v>27.8</v>
      </c>
      <c r="R107" s="51">
        <v>76.47</v>
      </c>
      <c r="S107" s="51">
        <f t="shared" si="17"/>
        <v>121.19</v>
      </c>
      <c r="T107" s="51">
        <v>32.81</v>
      </c>
      <c r="U107" s="51">
        <v>88.38</v>
      </c>
      <c r="V107" s="51">
        <f t="shared" si="21"/>
        <v>125.59747000000002</v>
      </c>
      <c r="W107" s="205">
        <v>36.49965</v>
      </c>
      <c r="X107" s="205">
        <v>89.09782000000001</v>
      </c>
      <c r="Y107" s="51"/>
      <c r="Z107" s="125"/>
      <c r="AA107" s="125"/>
      <c r="AB107" s="51">
        <f t="shared" si="22"/>
        <v>133.692</v>
      </c>
      <c r="AC107" s="125">
        <f>'[5]TDSheet'!C181</f>
        <v>42.418</v>
      </c>
      <c r="AD107" s="125">
        <f>'[5]TDSheet'!D181</f>
        <v>91.274</v>
      </c>
      <c r="AE107" s="51">
        <f t="shared" si="18"/>
        <v>157.8</v>
      </c>
      <c r="AF107" s="125">
        <v>44.12</v>
      </c>
      <c r="AG107" s="125">
        <v>113.68</v>
      </c>
      <c r="AH107" s="51">
        <f t="shared" si="23"/>
        <v>146.77</v>
      </c>
      <c r="AI107" s="125">
        <v>38.57</v>
      </c>
      <c r="AJ107" s="125">
        <v>108.2</v>
      </c>
      <c r="AK107" s="51">
        <f t="shared" si="19"/>
        <v>148.4</v>
      </c>
      <c r="AL107" s="125">
        <v>40.36</v>
      </c>
      <c r="AM107" s="125">
        <v>108.04</v>
      </c>
      <c r="AN107" s="51">
        <f t="shared" si="20"/>
        <v>156.76999999999998</v>
      </c>
      <c r="AO107" s="125">
        <v>43.91</v>
      </c>
      <c r="AP107" s="125">
        <v>112.86</v>
      </c>
      <c r="AQ107" s="54">
        <f t="shared" si="24"/>
        <v>13.064166666666665</v>
      </c>
    </row>
    <row r="108" spans="1:43" s="18" customFormat="1" ht="15">
      <c r="A108" s="43">
        <v>98</v>
      </c>
      <c r="B108" s="13" t="s">
        <v>59</v>
      </c>
      <c r="C108" s="13" t="s">
        <v>73</v>
      </c>
      <c r="D108" s="41">
        <v>8</v>
      </c>
      <c r="E108" s="41" t="s">
        <v>17</v>
      </c>
      <c r="F108" s="43">
        <f>'[3]МКД'!$H$137</f>
        <v>11</v>
      </c>
      <c r="G108" s="51">
        <f t="shared" si="15"/>
        <v>77.4</v>
      </c>
      <c r="H108" s="54">
        <v>66.33</v>
      </c>
      <c r="I108" s="51">
        <v>11.07</v>
      </c>
      <c r="J108" s="51">
        <f t="shared" si="25"/>
        <v>84.91</v>
      </c>
      <c r="K108" s="51">
        <v>73.89</v>
      </c>
      <c r="L108" s="51">
        <v>11.02</v>
      </c>
      <c r="M108" s="51">
        <f t="shared" si="26"/>
        <v>86</v>
      </c>
      <c r="N108" s="51">
        <v>74.25</v>
      </c>
      <c r="O108" s="51">
        <v>11.75</v>
      </c>
      <c r="P108" s="51">
        <f t="shared" si="16"/>
        <v>81.99000000000001</v>
      </c>
      <c r="Q108" s="51">
        <v>71.48</v>
      </c>
      <c r="R108" s="51">
        <v>10.51</v>
      </c>
      <c r="S108" s="51">
        <f t="shared" si="17"/>
        <v>86.15</v>
      </c>
      <c r="T108" s="51">
        <v>74.11</v>
      </c>
      <c r="U108" s="51">
        <v>12.04</v>
      </c>
      <c r="V108" s="51">
        <f t="shared" si="21"/>
        <v>82.67146000000001</v>
      </c>
      <c r="W108" s="205">
        <v>71.24375</v>
      </c>
      <c r="X108" s="205">
        <v>11.42771</v>
      </c>
      <c r="Y108" s="51"/>
      <c r="Z108" s="125"/>
      <c r="AA108" s="125"/>
      <c r="AB108" s="51">
        <f t="shared" si="22"/>
        <v>85.997</v>
      </c>
      <c r="AC108" s="125">
        <f>'[5]TDSheet'!C182</f>
        <v>77.632</v>
      </c>
      <c r="AD108" s="125">
        <f>'[5]TDSheet'!D182</f>
        <v>8.365</v>
      </c>
      <c r="AE108" s="51">
        <f t="shared" si="18"/>
        <v>96.53999999999999</v>
      </c>
      <c r="AF108" s="125">
        <v>81.83</v>
      </c>
      <c r="AG108" s="125">
        <v>14.71</v>
      </c>
      <c r="AH108" s="51">
        <f t="shared" si="23"/>
        <v>27.060000000000002</v>
      </c>
      <c r="AI108" s="125">
        <v>21.85</v>
      </c>
      <c r="AJ108" s="125">
        <v>5.21</v>
      </c>
      <c r="AK108" s="51">
        <f t="shared" si="19"/>
        <v>28.869999999999997</v>
      </c>
      <c r="AL108" s="125">
        <v>21.81</v>
      </c>
      <c r="AM108" s="125">
        <v>7.06</v>
      </c>
      <c r="AN108" s="51">
        <f t="shared" si="20"/>
        <v>34.2</v>
      </c>
      <c r="AO108" s="125">
        <v>25.41</v>
      </c>
      <c r="AP108" s="125">
        <v>8.79</v>
      </c>
      <c r="AQ108" s="54">
        <f t="shared" si="24"/>
        <v>3.1090909090909093</v>
      </c>
    </row>
    <row r="109" spans="1:43" s="18" customFormat="1" ht="15">
      <c r="A109" s="43">
        <v>99</v>
      </c>
      <c r="B109" s="13" t="s">
        <v>59</v>
      </c>
      <c r="C109" s="13" t="s">
        <v>73</v>
      </c>
      <c r="D109" s="41">
        <v>9</v>
      </c>
      <c r="E109" s="41" t="s">
        <v>18</v>
      </c>
      <c r="F109" s="43">
        <f>'[3]МКД'!$H$138</f>
        <v>30</v>
      </c>
      <c r="G109" s="51">
        <f t="shared" si="15"/>
        <v>995.5200000000001</v>
      </c>
      <c r="H109" s="54">
        <v>188.33</v>
      </c>
      <c r="I109" s="51">
        <v>807.19</v>
      </c>
      <c r="J109" s="51">
        <f t="shared" si="25"/>
        <v>1036.14</v>
      </c>
      <c r="K109" s="51">
        <v>217.9</v>
      </c>
      <c r="L109" s="51">
        <v>818.24</v>
      </c>
      <c r="M109" s="51">
        <f t="shared" si="26"/>
        <v>480.03</v>
      </c>
      <c r="N109" s="51">
        <v>178.16</v>
      </c>
      <c r="O109" s="51">
        <v>301.87</v>
      </c>
      <c r="P109" s="51">
        <f t="shared" si="16"/>
        <v>493.43999999999994</v>
      </c>
      <c r="Q109" s="51">
        <v>187.23</v>
      </c>
      <c r="R109" s="51">
        <v>306.21</v>
      </c>
      <c r="S109" s="51">
        <f t="shared" si="17"/>
        <v>475.79</v>
      </c>
      <c r="T109" s="51">
        <v>179.25</v>
      </c>
      <c r="U109" s="51">
        <v>296.54</v>
      </c>
      <c r="V109" s="51">
        <f t="shared" si="21"/>
        <v>441.05804</v>
      </c>
      <c r="W109" s="205">
        <v>181.78697</v>
      </c>
      <c r="X109" s="205">
        <v>259.27107</v>
      </c>
      <c r="Y109" s="51"/>
      <c r="Z109" s="125"/>
      <c r="AA109" s="125"/>
      <c r="AB109" s="51">
        <f t="shared" si="22"/>
        <v>454.80100000000004</v>
      </c>
      <c r="AC109" s="125">
        <f>'[5]TDSheet'!C183</f>
        <v>205.156</v>
      </c>
      <c r="AD109" s="125">
        <f>'[5]TDSheet'!D183</f>
        <v>249.645</v>
      </c>
      <c r="AE109" s="51">
        <f t="shared" si="18"/>
        <v>451.04</v>
      </c>
      <c r="AF109" s="125">
        <v>209.96</v>
      </c>
      <c r="AG109" s="125">
        <v>241.08</v>
      </c>
      <c r="AH109" s="51">
        <f t="shared" si="23"/>
        <v>448.02</v>
      </c>
      <c r="AI109" s="125">
        <v>210.62</v>
      </c>
      <c r="AJ109" s="125">
        <v>237.4</v>
      </c>
      <c r="AK109" s="51">
        <f t="shared" si="19"/>
        <v>396.69</v>
      </c>
      <c r="AL109" s="125">
        <v>214.6</v>
      </c>
      <c r="AM109" s="125">
        <v>182.09</v>
      </c>
      <c r="AN109" s="51">
        <f t="shared" si="20"/>
        <v>395.96000000000004</v>
      </c>
      <c r="AO109" s="125">
        <v>215.02</v>
      </c>
      <c r="AP109" s="125">
        <v>180.94</v>
      </c>
      <c r="AQ109" s="54">
        <f t="shared" si="24"/>
        <v>13.198666666666668</v>
      </c>
    </row>
    <row r="110" spans="1:43" s="18" customFormat="1" ht="15">
      <c r="A110" s="43">
        <v>100</v>
      </c>
      <c r="B110" s="13" t="s">
        <v>59</v>
      </c>
      <c r="C110" s="13" t="s">
        <v>73</v>
      </c>
      <c r="D110" s="41">
        <v>10</v>
      </c>
      <c r="E110" s="41" t="s">
        <v>17</v>
      </c>
      <c r="F110" s="43">
        <f>'[3]МКД'!$H$139</f>
        <v>12</v>
      </c>
      <c r="G110" s="51">
        <f t="shared" si="15"/>
        <v>395.92</v>
      </c>
      <c r="H110" s="54">
        <v>132.82</v>
      </c>
      <c r="I110" s="51">
        <v>263.1</v>
      </c>
      <c r="J110" s="51">
        <f t="shared" si="25"/>
        <v>421.78000000000003</v>
      </c>
      <c r="K110" s="51">
        <v>145.3</v>
      </c>
      <c r="L110" s="51">
        <v>276.48</v>
      </c>
      <c r="M110" s="51">
        <f t="shared" si="26"/>
        <v>405.37</v>
      </c>
      <c r="N110" s="51">
        <v>132.1</v>
      </c>
      <c r="O110" s="51">
        <v>273.27</v>
      </c>
      <c r="P110" s="51">
        <f t="shared" si="16"/>
        <v>415.93000000000006</v>
      </c>
      <c r="Q110" s="51">
        <v>136.77</v>
      </c>
      <c r="R110" s="51">
        <v>279.16</v>
      </c>
      <c r="S110" s="51">
        <f t="shared" si="17"/>
        <v>416.44</v>
      </c>
      <c r="T110" s="51">
        <v>125.19</v>
      </c>
      <c r="U110" s="51">
        <v>291.25</v>
      </c>
      <c r="V110" s="51">
        <f t="shared" si="21"/>
        <v>434.067</v>
      </c>
      <c r="W110" s="205">
        <v>128.47825</v>
      </c>
      <c r="X110" s="205">
        <v>305.58875</v>
      </c>
      <c r="Y110" s="51">
        <f>SUM(Z110:AA110)</f>
        <v>0</v>
      </c>
      <c r="Z110" s="125"/>
      <c r="AA110" s="125"/>
      <c r="AB110" s="51">
        <f t="shared" si="22"/>
        <v>421.44100000000003</v>
      </c>
      <c r="AC110" s="125">
        <f>'[5]TDSheet'!C177</f>
        <v>115.811</v>
      </c>
      <c r="AD110" s="125">
        <f>'[5]TDSheet'!D177</f>
        <v>305.63</v>
      </c>
      <c r="AE110" s="51">
        <f t="shared" si="18"/>
        <v>462.38</v>
      </c>
      <c r="AF110" s="125">
        <v>124.86</v>
      </c>
      <c r="AG110" s="125">
        <v>337.52</v>
      </c>
      <c r="AH110" s="51">
        <f t="shared" si="23"/>
        <v>484.22999999999996</v>
      </c>
      <c r="AI110" s="125">
        <v>133.14</v>
      </c>
      <c r="AJ110" s="125">
        <v>351.09</v>
      </c>
      <c r="AK110" s="51">
        <f t="shared" si="19"/>
        <v>448.62</v>
      </c>
      <c r="AL110" s="125">
        <v>103.72</v>
      </c>
      <c r="AM110" s="125">
        <v>344.9</v>
      </c>
      <c r="AN110" s="51">
        <f t="shared" si="20"/>
        <v>464.94000000000005</v>
      </c>
      <c r="AO110" s="125">
        <v>101.4</v>
      </c>
      <c r="AP110" s="125">
        <v>363.54</v>
      </c>
      <c r="AQ110" s="54">
        <f t="shared" si="24"/>
        <v>38.745000000000005</v>
      </c>
    </row>
    <row r="111" spans="1:43" s="18" customFormat="1" ht="15">
      <c r="A111" s="43">
        <v>101</v>
      </c>
      <c r="B111" s="13" t="s">
        <v>59</v>
      </c>
      <c r="C111" s="19" t="s">
        <v>74</v>
      </c>
      <c r="D111" s="253">
        <v>5</v>
      </c>
      <c r="E111" s="19"/>
      <c r="F111" s="43">
        <f>'[3]МКД'!$H$140</f>
        <v>12</v>
      </c>
      <c r="G111" s="51">
        <f t="shared" si="15"/>
        <v>78.77</v>
      </c>
      <c r="H111" s="54">
        <v>16.63</v>
      </c>
      <c r="I111" s="51">
        <v>62.14</v>
      </c>
      <c r="J111" s="51">
        <f t="shared" si="25"/>
        <v>107.25</v>
      </c>
      <c r="K111" s="51">
        <v>18.47</v>
      </c>
      <c r="L111" s="51">
        <v>88.78</v>
      </c>
      <c r="M111" s="51">
        <f t="shared" si="26"/>
        <v>126.78999999999999</v>
      </c>
      <c r="N111" s="51">
        <v>23.77</v>
      </c>
      <c r="O111" s="51">
        <v>103.02</v>
      </c>
      <c r="P111" s="51">
        <f t="shared" si="16"/>
        <v>112.2</v>
      </c>
      <c r="Q111" s="51">
        <v>22.26</v>
      </c>
      <c r="R111" s="51">
        <v>89.94</v>
      </c>
      <c r="S111" s="51">
        <f t="shared" si="17"/>
        <v>117.07</v>
      </c>
      <c r="T111" s="51">
        <v>20.43</v>
      </c>
      <c r="U111" s="51">
        <v>96.64</v>
      </c>
      <c r="V111" s="51">
        <f t="shared" si="21"/>
        <v>135.98716</v>
      </c>
      <c r="W111" s="205">
        <v>21.92212</v>
      </c>
      <c r="X111" s="205">
        <v>114.06504</v>
      </c>
      <c r="Y111" s="51"/>
      <c r="Z111" s="125"/>
      <c r="AA111" s="125"/>
      <c r="AB111" s="51">
        <f t="shared" si="22"/>
        <v>55.183</v>
      </c>
      <c r="AC111" s="125">
        <f>'[5]TDSheet'!C185</f>
        <v>22.336</v>
      </c>
      <c r="AD111" s="125">
        <f>'[5]TDSheet'!D185</f>
        <v>32.847</v>
      </c>
      <c r="AE111" s="51">
        <f t="shared" si="18"/>
        <v>53.010000000000005</v>
      </c>
      <c r="AF111" s="125">
        <v>20.44</v>
      </c>
      <c r="AG111" s="125">
        <v>32.57</v>
      </c>
      <c r="AH111" s="51">
        <f t="shared" si="23"/>
        <v>105.64</v>
      </c>
      <c r="AI111" s="125">
        <v>20.44</v>
      </c>
      <c r="AJ111" s="125">
        <v>85.2</v>
      </c>
      <c r="AK111" s="51">
        <f t="shared" si="19"/>
        <v>118.52</v>
      </c>
      <c r="AL111" s="125">
        <v>20.44</v>
      </c>
      <c r="AM111" s="125">
        <v>98.08</v>
      </c>
      <c r="AN111" s="51">
        <f t="shared" si="20"/>
        <v>128.23000000000002</v>
      </c>
      <c r="AO111" s="125">
        <v>22.3</v>
      </c>
      <c r="AP111" s="125">
        <v>105.93</v>
      </c>
      <c r="AQ111" s="54">
        <f t="shared" si="24"/>
        <v>10.685833333333335</v>
      </c>
    </row>
    <row r="112" spans="1:43" s="18" customFormat="1" ht="15" hidden="1" outlineLevel="1">
      <c r="A112" s="43"/>
      <c r="B112" s="13" t="s">
        <v>59</v>
      </c>
      <c r="C112" s="19" t="s">
        <v>74</v>
      </c>
      <c r="D112" s="41">
        <v>6</v>
      </c>
      <c r="E112" s="41"/>
      <c r="F112" s="11">
        <f>'[2]МКД'!$H$251</f>
        <v>16</v>
      </c>
      <c r="G112" s="51">
        <f t="shared" si="15"/>
        <v>524.95</v>
      </c>
      <c r="H112" s="54">
        <v>310.92</v>
      </c>
      <c r="I112" s="51">
        <v>214.03</v>
      </c>
      <c r="J112" s="51">
        <f t="shared" si="25"/>
        <v>0</v>
      </c>
      <c r="K112" s="250" t="s">
        <v>141</v>
      </c>
      <c r="L112" s="251"/>
      <c r="M112" s="51">
        <f t="shared" si="26"/>
        <v>0</v>
      </c>
      <c r="N112" s="250" t="s">
        <v>141</v>
      </c>
      <c r="O112" s="251"/>
      <c r="P112" s="51">
        <f t="shared" si="16"/>
        <v>0</v>
      </c>
      <c r="Q112" s="250" t="s">
        <v>141</v>
      </c>
      <c r="R112" s="251"/>
      <c r="S112" s="51">
        <f t="shared" si="17"/>
        <v>0</v>
      </c>
      <c r="T112" s="250"/>
      <c r="U112" s="251"/>
      <c r="V112" s="51">
        <f t="shared" si="21"/>
        <v>0</v>
      </c>
      <c r="W112" s="250"/>
      <c r="X112" s="251"/>
      <c r="Y112" s="51"/>
      <c r="Z112" s="125"/>
      <c r="AA112" s="125"/>
      <c r="AB112" s="51">
        <f t="shared" si="22"/>
        <v>0</v>
      </c>
      <c r="AC112" s="125"/>
      <c r="AD112" s="125"/>
      <c r="AE112" s="51"/>
      <c r="AF112" s="351" t="s">
        <v>141</v>
      </c>
      <c r="AG112" s="352"/>
      <c r="AH112" s="51">
        <f t="shared" si="23"/>
        <v>0</v>
      </c>
      <c r="AI112" s="125"/>
      <c r="AJ112" s="125"/>
      <c r="AK112" s="51">
        <f t="shared" si="19"/>
        <v>0</v>
      </c>
      <c r="AL112" s="125"/>
      <c r="AM112" s="125"/>
      <c r="AN112" s="51">
        <f t="shared" si="20"/>
        <v>0</v>
      </c>
      <c r="AO112" s="125"/>
      <c r="AP112" s="125"/>
      <c r="AQ112" s="54">
        <f t="shared" si="24"/>
        <v>0</v>
      </c>
    </row>
    <row r="113" spans="1:43" s="18" customFormat="1" ht="15" collapsed="1">
      <c r="A113" s="43">
        <v>102</v>
      </c>
      <c r="B113" s="13" t="s">
        <v>59</v>
      </c>
      <c r="C113" s="19" t="s">
        <v>74</v>
      </c>
      <c r="D113" s="41">
        <v>12</v>
      </c>
      <c r="E113" s="41"/>
      <c r="F113" s="254">
        <f>'[3]МКД'!$H$141</f>
        <v>4</v>
      </c>
      <c r="G113" s="51">
        <f t="shared" si="15"/>
        <v>52.96</v>
      </c>
      <c r="H113" s="54">
        <v>10.68</v>
      </c>
      <c r="I113" s="51">
        <v>42.28</v>
      </c>
      <c r="J113" s="51">
        <f t="shared" si="25"/>
        <v>67.35</v>
      </c>
      <c r="K113" s="51">
        <v>14.74</v>
      </c>
      <c r="L113" s="51">
        <v>52.61</v>
      </c>
      <c r="M113" s="51">
        <f t="shared" si="26"/>
        <v>67.98</v>
      </c>
      <c r="N113" s="51">
        <v>15.01</v>
      </c>
      <c r="O113" s="51">
        <v>52.97</v>
      </c>
      <c r="P113" s="51">
        <f t="shared" si="16"/>
        <v>35.730000000000004</v>
      </c>
      <c r="Q113" s="51">
        <v>7.61</v>
      </c>
      <c r="R113" s="51">
        <v>28.12</v>
      </c>
      <c r="S113" s="51">
        <f t="shared" si="17"/>
        <v>36.96</v>
      </c>
      <c r="T113" s="51">
        <v>7.61</v>
      </c>
      <c r="U113" s="51">
        <v>29.35</v>
      </c>
      <c r="V113" s="51">
        <f t="shared" si="21"/>
        <v>38.95627</v>
      </c>
      <c r="W113" s="205">
        <v>9.413680000000001</v>
      </c>
      <c r="X113" s="205">
        <v>29.54259</v>
      </c>
      <c r="Y113" s="51"/>
      <c r="Z113" s="125"/>
      <c r="AA113" s="125"/>
      <c r="AB113" s="51">
        <f t="shared" si="22"/>
        <v>15.7973</v>
      </c>
      <c r="AC113" s="125">
        <f>'[5]TDSheet'!C184</f>
        <v>7.6123</v>
      </c>
      <c r="AD113" s="125">
        <f>'[5]TDSheet'!D184</f>
        <v>8.185</v>
      </c>
      <c r="AE113" s="51">
        <f t="shared" si="18"/>
        <v>19.35</v>
      </c>
      <c r="AF113" s="125">
        <v>7.61</v>
      </c>
      <c r="AG113" s="125">
        <v>11.74</v>
      </c>
      <c r="AH113" s="51">
        <f t="shared" si="23"/>
        <v>42.230000000000004</v>
      </c>
      <c r="AI113" s="125">
        <v>9.78</v>
      </c>
      <c r="AJ113" s="125">
        <v>32.45</v>
      </c>
      <c r="AK113" s="51">
        <f t="shared" si="19"/>
        <v>57.15</v>
      </c>
      <c r="AL113" s="125">
        <v>11.94</v>
      </c>
      <c r="AM113" s="125">
        <v>45.21</v>
      </c>
      <c r="AN113" s="51">
        <f t="shared" si="20"/>
        <v>55.39</v>
      </c>
      <c r="AO113" s="125">
        <v>14.1</v>
      </c>
      <c r="AP113" s="125">
        <v>41.29</v>
      </c>
      <c r="AQ113" s="54">
        <f t="shared" si="24"/>
        <v>13.8475</v>
      </c>
    </row>
    <row r="114" spans="1:43" s="18" customFormat="1" ht="15">
      <c r="A114" s="43">
        <v>103</v>
      </c>
      <c r="B114" s="13" t="s">
        <v>59</v>
      </c>
      <c r="C114" s="13" t="s">
        <v>48</v>
      </c>
      <c r="D114" s="41">
        <v>11</v>
      </c>
      <c r="E114" s="41"/>
      <c r="F114" s="43">
        <f>'[3]МКД'!$H$143</f>
        <v>12</v>
      </c>
      <c r="G114" s="51">
        <f t="shared" si="15"/>
        <v>911.02</v>
      </c>
      <c r="H114" s="54">
        <v>237.96</v>
      </c>
      <c r="I114" s="51">
        <v>673.06</v>
      </c>
      <c r="J114" s="51">
        <f t="shared" si="25"/>
        <v>950.9</v>
      </c>
      <c r="K114" s="51">
        <v>245.99</v>
      </c>
      <c r="L114" s="51">
        <v>704.91</v>
      </c>
      <c r="M114" s="51">
        <f t="shared" si="26"/>
        <v>954.95</v>
      </c>
      <c r="N114" s="51">
        <v>242.38</v>
      </c>
      <c r="O114" s="51">
        <v>712.57</v>
      </c>
      <c r="P114" s="51">
        <f t="shared" si="16"/>
        <v>927.3</v>
      </c>
      <c r="Q114" s="51">
        <v>215.01</v>
      </c>
      <c r="R114" s="51">
        <v>712.29</v>
      </c>
      <c r="S114" s="51">
        <f t="shared" si="17"/>
        <v>890.9599999999999</v>
      </c>
      <c r="T114" s="51">
        <v>172.04</v>
      </c>
      <c r="U114" s="51">
        <v>718.92</v>
      </c>
      <c r="V114" s="51">
        <f t="shared" si="21"/>
        <v>882.3192300000001</v>
      </c>
      <c r="W114" s="205">
        <v>161.64998</v>
      </c>
      <c r="X114" s="205">
        <v>720.66925</v>
      </c>
      <c r="Y114" s="51"/>
      <c r="Z114" s="125"/>
      <c r="AA114" s="125"/>
      <c r="AB114" s="51">
        <f t="shared" si="22"/>
        <v>741.601</v>
      </c>
      <c r="AC114" s="125">
        <f>'[5]TDSheet'!C189</f>
        <v>120.884</v>
      </c>
      <c r="AD114" s="125">
        <f>'[5]TDSheet'!D189</f>
        <v>620.717</v>
      </c>
      <c r="AE114" s="51">
        <f t="shared" si="18"/>
        <v>751.5999999999999</v>
      </c>
      <c r="AF114" s="125">
        <v>127.44</v>
      </c>
      <c r="AG114" s="125">
        <v>624.16</v>
      </c>
      <c r="AH114" s="51">
        <f t="shared" si="23"/>
        <v>803.98</v>
      </c>
      <c r="AI114" s="125">
        <v>135.31</v>
      </c>
      <c r="AJ114" s="125">
        <v>668.67</v>
      </c>
      <c r="AK114" s="51">
        <f t="shared" si="19"/>
        <v>765.78</v>
      </c>
      <c r="AL114" s="125">
        <v>125.37</v>
      </c>
      <c r="AM114" s="125">
        <v>640.41</v>
      </c>
      <c r="AN114" s="51">
        <f t="shared" si="20"/>
        <v>775.89</v>
      </c>
      <c r="AO114" s="125">
        <v>133.79</v>
      </c>
      <c r="AP114" s="125">
        <v>642.1</v>
      </c>
      <c r="AQ114" s="54">
        <f t="shared" si="24"/>
        <v>64.6575</v>
      </c>
    </row>
    <row r="115" spans="1:43" s="18" customFormat="1" ht="15">
      <c r="A115" s="43">
        <v>104</v>
      </c>
      <c r="B115" s="13" t="s">
        <v>59</v>
      </c>
      <c r="C115" s="13" t="s">
        <v>75</v>
      </c>
      <c r="D115" s="41">
        <v>34</v>
      </c>
      <c r="E115" s="41" t="s">
        <v>17</v>
      </c>
      <c r="F115" s="43">
        <f>'[3]МКД'!$H$144</f>
        <v>12</v>
      </c>
      <c r="G115" s="51">
        <f t="shared" si="15"/>
        <v>20.150000000000002</v>
      </c>
      <c r="H115" s="54">
        <v>21.19</v>
      </c>
      <c r="I115" s="51">
        <v>-1.04</v>
      </c>
      <c r="J115" s="51">
        <f t="shared" si="25"/>
        <v>19.98</v>
      </c>
      <c r="K115" s="51">
        <v>21.02</v>
      </c>
      <c r="L115" s="51">
        <v>-1.04</v>
      </c>
      <c r="M115" s="51">
        <f t="shared" si="26"/>
        <v>21.18</v>
      </c>
      <c r="N115" s="51">
        <v>22.22</v>
      </c>
      <c r="O115" s="51">
        <v>-1.04</v>
      </c>
      <c r="P115" s="51">
        <f t="shared" si="16"/>
        <v>0</v>
      </c>
      <c r="Q115" s="51">
        <v>0</v>
      </c>
      <c r="R115" s="51">
        <v>0</v>
      </c>
      <c r="S115" s="51">
        <f t="shared" si="17"/>
        <v>16.44</v>
      </c>
      <c r="T115" s="51">
        <v>18.75</v>
      </c>
      <c r="U115" s="51">
        <v>-2.31</v>
      </c>
      <c r="V115" s="51">
        <f t="shared" si="21"/>
        <v>16.08167</v>
      </c>
      <c r="W115" s="205">
        <v>18.38702</v>
      </c>
      <c r="X115" s="205">
        <v>-2.30535</v>
      </c>
      <c r="Y115" s="51"/>
      <c r="Z115" s="125"/>
      <c r="AA115" s="125"/>
      <c r="AB115" s="51">
        <f t="shared" si="22"/>
        <v>15.265</v>
      </c>
      <c r="AC115" s="125">
        <f>'[5]TDSheet'!C195</f>
        <v>15.265</v>
      </c>
      <c r="AD115" s="125">
        <f>'[5]TDSheet'!D195</f>
        <v>0</v>
      </c>
      <c r="AE115" s="51">
        <f t="shared" si="18"/>
        <v>21.12</v>
      </c>
      <c r="AF115" s="125">
        <v>23.43</v>
      </c>
      <c r="AG115" s="125">
        <v>-2.31</v>
      </c>
      <c r="AH115" s="51">
        <f t="shared" si="23"/>
        <v>24.43</v>
      </c>
      <c r="AI115" s="125">
        <v>26.74</v>
      </c>
      <c r="AJ115" s="125">
        <v>-2.31</v>
      </c>
      <c r="AK115" s="51">
        <f t="shared" si="19"/>
        <v>20.41</v>
      </c>
      <c r="AL115" s="125">
        <v>22.72</v>
      </c>
      <c r="AM115" s="125">
        <v>-2.31</v>
      </c>
      <c r="AN115" s="51">
        <f t="shared" si="20"/>
        <v>20.060000000000002</v>
      </c>
      <c r="AO115" s="125">
        <v>22.37</v>
      </c>
      <c r="AP115" s="125">
        <v>-2.31</v>
      </c>
      <c r="AQ115" s="54">
        <f t="shared" si="24"/>
        <v>1.6716666666666669</v>
      </c>
    </row>
    <row r="116" spans="1:43" s="18" customFormat="1" ht="15">
      <c r="A116" s="43">
        <v>105</v>
      </c>
      <c r="B116" s="13" t="s">
        <v>59</v>
      </c>
      <c r="C116" s="13" t="s">
        <v>75</v>
      </c>
      <c r="D116" s="41">
        <v>36</v>
      </c>
      <c r="E116" s="41" t="s">
        <v>17</v>
      </c>
      <c r="F116" s="43">
        <f>'[3]МКД'!$H$145</f>
        <v>12</v>
      </c>
      <c r="G116" s="51">
        <f t="shared" si="15"/>
        <v>75.52</v>
      </c>
      <c r="H116" s="54">
        <v>76.83</v>
      </c>
      <c r="I116" s="51">
        <v>-1.31</v>
      </c>
      <c r="J116" s="51">
        <f t="shared" si="25"/>
        <v>82.66</v>
      </c>
      <c r="K116" s="51">
        <v>83.97</v>
      </c>
      <c r="L116" s="51">
        <v>-1.31</v>
      </c>
      <c r="M116" s="51">
        <f t="shared" si="26"/>
        <v>74.73</v>
      </c>
      <c r="N116" s="51">
        <v>76.04</v>
      </c>
      <c r="O116" s="51">
        <v>-1.31</v>
      </c>
      <c r="P116" s="51">
        <f t="shared" si="16"/>
        <v>80.17999999999999</v>
      </c>
      <c r="Q116" s="51">
        <v>81.49</v>
      </c>
      <c r="R116" s="51">
        <v>-1.31</v>
      </c>
      <c r="S116" s="51">
        <f t="shared" si="17"/>
        <v>87.94</v>
      </c>
      <c r="T116" s="51">
        <v>89.25</v>
      </c>
      <c r="U116" s="51">
        <v>-1.31</v>
      </c>
      <c r="V116" s="51">
        <f t="shared" si="21"/>
        <v>91.14863</v>
      </c>
      <c r="W116" s="205">
        <v>92.45456</v>
      </c>
      <c r="X116" s="205">
        <v>-1.30593</v>
      </c>
      <c r="Y116" s="51"/>
      <c r="Z116" s="125"/>
      <c r="AA116" s="125"/>
      <c r="AB116" s="51">
        <f t="shared" si="22"/>
        <v>80.28200000000001</v>
      </c>
      <c r="AC116" s="125">
        <f>'[5]TDSheet'!C196</f>
        <v>80.227</v>
      </c>
      <c r="AD116" s="125">
        <f>'[5]TDSheet'!D196</f>
        <v>0.055</v>
      </c>
      <c r="AE116" s="51">
        <f t="shared" si="18"/>
        <v>86.95</v>
      </c>
      <c r="AF116" s="125">
        <v>88.26</v>
      </c>
      <c r="AG116" s="125">
        <v>-1.31</v>
      </c>
      <c r="AH116" s="51">
        <f t="shared" si="23"/>
        <v>83.17999999999999</v>
      </c>
      <c r="AI116" s="125">
        <v>84.49</v>
      </c>
      <c r="AJ116" s="125">
        <v>-1.31</v>
      </c>
      <c r="AK116" s="51">
        <f t="shared" si="19"/>
        <v>89.59</v>
      </c>
      <c r="AL116" s="125">
        <v>90.9</v>
      </c>
      <c r="AM116" s="125">
        <v>-1.31</v>
      </c>
      <c r="AN116" s="51">
        <f t="shared" si="20"/>
        <v>95.36999999999999</v>
      </c>
      <c r="AO116" s="125">
        <v>96.35</v>
      </c>
      <c r="AP116" s="125">
        <v>-0.98</v>
      </c>
      <c r="AQ116" s="54">
        <f t="shared" si="24"/>
        <v>7.947499999999999</v>
      </c>
    </row>
    <row r="117" spans="1:43" s="18" customFormat="1" ht="15">
      <c r="A117" s="43">
        <v>106</v>
      </c>
      <c r="B117" s="13" t="s">
        <v>59</v>
      </c>
      <c r="C117" s="13" t="s">
        <v>76</v>
      </c>
      <c r="D117" s="41">
        <v>14</v>
      </c>
      <c r="E117" s="41"/>
      <c r="F117" s="43">
        <f>'[3]МКД'!$H$146</f>
        <v>35</v>
      </c>
      <c r="G117" s="51">
        <f t="shared" si="15"/>
        <v>447.4</v>
      </c>
      <c r="H117" s="54">
        <v>127.35</v>
      </c>
      <c r="I117" s="51">
        <v>320.05</v>
      </c>
      <c r="J117" s="51">
        <f t="shared" si="25"/>
        <v>484.15</v>
      </c>
      <c r="K117" s="51">
        <v>145.37</v>
      </c>
      <c r="L117" s="51">
        <v>338.78</v>
      </c>
      <c r="M117" s="51">
        <f t="shared" si="26"/>
        <v>555.45</v>
      </c>
      <c r="N117" s="51">
        <v>171.8</v>
      </c>
      <c r="O117" s="51">
        <v>383.65</v>
      </c>
      <c r="P117" s="51">
        <f t="shared" si="16"/>
        <v>506.16</v>
      </c>
      <c r="Q117" s="51">
        <v>156.61</v>
      </c>
      <c r="R117" s="51">
        <v>349.55</v>
      </c>
      <c r="S117" s="51">
        <f t="shared" si="17"/>
        <v>489.72</v>
      </c>
      <c r="T117" s="51">
        <v>155.75</v>
      </c>
      <c r="U117" s="51">
        <v>333.97</v>
      </c>
      <c r="V117" s="51">
        <f t="shared" si="21"/>
        <v>518.4376199999999</v>
      </c>
      <c r="W117" s="205">
        <v>159.22762</v>
      </c>
      <c r="X117" s="205">
        <v>359.21</v>
      </c>
      <c r="Y117" s="51"/>
      <c r="Z117" s="125"/>
      <c r="AA117" s="125"/>
      <c r="AB117" s="51">
        <f t="shared" si="22"/>
        <v>353.04499999999996</v>
      </c>
      <c r="AC117" s="125">
        <f>'[5]TDSheet'!C197</f>
        <v>130.599</v>
      </c>
      <c r="AD117" s="125">
        <f>'[5]TDSheet'!D197</f>
        <v>222.446</v>
      </c>
      <c r="AE117" s="51">
        <f t="shared" si="18"/>
        <v>387.06</v>
      </c>
      <c r="AF117" s="125">
        <v>143.85</v>
      </c>
      <c r="AG117" s="125">
        <v>243.21</v>
      </c>
      <c r="AH117" s="51">
        <f t="shared" si="23"/>
        <v>271.18</v>
      </c>
      <c r="AI117" s="125">
        <v>100.97</v>
      </c>
      <c r="AJ117" s="125">
        <v>170.21</v>
      </c>
      <c r="AK117" s="51">
        <f t="shared" si="19"/>
        <v>292.57</v>
      </c>
      <c r="AL117" s="125">
        <v>117.36</v>
      </c>
      <c r="AM117" s="125">
        <v>175.21</v>
      </c>
      <c r="AN117" s="51">
        <f t="shared" si="20"/>
        <v>292.15</v>
      </c>
      <c r="AO117" s="125">
        <v>118.94</v>
      </c>
      <c r="AP117" s="125">
        <v>173.21</v>
      </c>
      <c r="AQ117" s="54">
        <f t="shared" si="24"/>
        <v>8.347142857142856</v>
      </c>
    </row>
    <row r="118" spans="1:43" s="18" customFormat="1" ht="15">
      <c r="A118" s="43">
        <v>107</v>
      </c>
      <c r="B118" s="13" t="s">
        <v>59</v>
      </c>
      <c r="C118" s="13" t="s">
        <v>76</v>
      </c>
      <c r="D118" s="41">
        <v>20</v>
      </c>
      <c r="E118" s="41"/>
      <c r="F118" s="43">
        <f>'[3]МКД'!$H$147</f>
        <v>12</v>
      </c>
      <c r="G118" s="51">
        <f t="shared" si="15"/>
        <v>578.38</v>
      </c>
      <c r="H118" s="54">
        <v>160.05</v>
      </c>
      <c r="I118" s="51">
        <v>418.33</v>
      </c>
      <c r="J118" s="51">
        <f t="shared" si="25"/>
        <v>561.08</v>
      </c>
      <c r="K118" s="51">
        <v>161.65</v>
      </c>
      <c r="L118" s="51">
        <v>399.43</v>
      </c>
      <c r="M118" s="51">
        <f t="shared" si="26"/>
        <v>570.77</v>
      </c>
      <c r="N118" s="51">
        <v>167.38</v>
      </c>
      <c r="O118" s="51">
        <v>403.39</v>
      </c>
      <c r="P118" s="51">
        <f t="shared" si="16"/>
        <v>598.62</v>
      </c>
      <c r="Q118" s="51">
        <v>175.23</v>
      </c>
      <c r="R118" s="51">
        <v>423.39</v>
      </c>
      <c r="S118" s="51">
        <f t="shared" si="17"/>
        <v>607.75</v>
      </c>
      <c r="T118" s="51">
        <v>171.9</v>
      </c>
      <c r="U118" s="51">
        <v>435.85</v>
      </c>
      <c r="V118" s="51">
        <f t="shared" si="21"/>
        <v>547.90398</v>
      </c>
      <c r="W118" s="205">
        <v>173.29856</v>
      </c>
      <c r="X118" s="205">
        <v>374.60542</v>
      </c>
      <c r="Y118" s="51"/>
      <c r="Z118" s="125"/>
      <c r="AA118" s="125"/>
      <c r="AB118" s="51">
        <f t="shared" si="22"/>
        <v>493.346</v>
      </c>
      <c r="AC118" s="125">
        <f>'[5]TDSheet'!C200</f>
        <v>138.274</v>
      </c>
      <c r="AD118" s="125">
        <f>'[5]TDSheet'!D200</f>
        <v>355.072</v>
      </c>
      <c r="AE118" s="51">
        <f t="shared" si="18"/>
        <v>544.74</v>
      </c>
      <c r="AF118" s="125">
        <v>174.04</v>
      </c>
      <c r="AG118" s="125">
        <v>370.7</v>
      </c>
      <c r="AH118" s="51">
        <f t="shared" si="23"/>
        <v>546.39</v>
      </c>
      <c r="AI118" s="125">
        <v>185.19</v>
      </c>
      <c r="AJ118" s="125">
        <v>361.2</v>
      </c>
      <c r="AK118" s="51">
        <f t="shared" si="19"/>
        <v>555.9</v>
      </c>
      <c r="AL118" s="125">
        <v>184.4</v>
      </c>
      <c r="AM118" s="125">
        <v>371.5</v>
      </c>
      <c r="AN118" s="51">
        <f t="shared" si="20"/>
        <v>559.31</v>
      </c>
      <c r="AO118" s="125">
        <v>187.81</v>
      </c>
      <c r="AP118" s="125">
        <v>371.5</v>
      </c>
      <c r="AQ118" s="54">
        <f t="shared" si="24"/>
        <v>46.60916666666666</v>
      </c>
    </row>
    <row r="119" spans="1:43" s="18" customFormat="1" ht="15">
      <c r="A119" s="43">
        <v>108</v>
      </c>
      <c r="B119" s="13" t="s">
        <v>59</v>
      </c>
      <c r="C119" s="13" t="s">
        <v>76</v>
      </c>
      <c r="D119" s="41">
        <v>22</v>
      </c>
      <c r="E119" s="41"/>
      <c r="F119" s="43">
        <f>'[3]МКД'!$H$148</f>
        <v>12</v>
      </c>
      <c r="G119" s="51">
        <f t="shared" si="15"/>
        <v>680.5</v>
      </c>
      <c r="H119" s="54">
        <v>236.29</v>
      </c>
      <c r="I119" s="51">
        <v>444.21</v>
      </c>
      <c r="J119" s="51">
        <f t="shared" si="25"/>
        <v>683.8</v>
      </c>
      <c r="K119" s="51">
        <v>235.51</v>
      </c>
      <c r="L119" s="51">
        <v>448.29</v>
      </c>
      <c r="M119" s="51">
        <f t="shared" si="26"/>
        <v>690.85</v>
      </c>
      <c r="N119" s="51">
        <v>239.27</v>
      </c>
      <c r="O119" s="51">
        <v>451.58</v>
      </c>
      <c r="P119" s="51">
        <f t="shared" si="16"/>
        <v>696.64</v>
      </c>
      <c r="Q119" s="51">
        <v>244.44</v>
      </c>
      <c r="R119" s="51">
        <v>452.2</v>
      </c>
      <c r="S119" s="51">
        <f t="shared" si="17"/>
        <v>700.78</v>
      </c>
      <c r="T119" s="51">
        <v>237.53</v>
      </c>
      <c r="U119" s="51">
        <v>463.25</v>
      </c>
      <c r="V119" s="51">
        <f t="shared" si="21"/>
        <v>697.35742</v>
      </c>
      <c r="W119" s="205">
        <v>228.68659</v>
      </c>
      <c r="X119" s="205">
        <v>468.67083</v>
      </c>
      <c r="Y119" s="51"/>
      <c r="Z119" s="125"/>
      <c r="AA119" s="125"/>
      <c r="AB119" s="51">
        <f t="shared" si="22"/>
        <v>629.914</v>
      </c>
      <c r="AC119" s="125">
        <f>'[5]TDSheet'!C201</f>
        <v>209.7</v>
      </c>
      <c r="AD119" s="125">
        <f>'[5]TDSheet'!D201</f>
        <v>420.214</v>
      </c>
      <c r="AE119" s="51">
        <f t="shared" si="18"/>
        <v>636.6800000000001</v>
      </c>
      <c r="AF119" s="125">
        <v>199.44</v>
      </c>
      <c r="AG119" s="125">
        <v>437.24</v>
      </c>
      <c r="AH119" s="51">
        <f t="shared" si="23"/>
        <v>681.96</v>
      </c>
      <c r="AI119" s="125">
        <v>204.93</v>
      </c>
      <c r="AJ119" s="125">
        <v>477.03</v>
      </c>
      <c r="AK119" s="51">
        <f t="shared" si="19"/>
        <v>694.12</v>
      </c>
      <c r="AL119" s="125">
        <v>198.92</v>
      </c>
      <c r="AM119" s="125">
        <v>495.2</v>
      </c>
      <c r="AN119" s="51">
        <f t="shared" si="20"/>
        <v>709.25</v>
      </c>
      <c r="AO119" s="125">
        <v>206.13</v>
      </c>
      <c r="AP119" s="125">
        <v>503.12</v>
      </c>
      <c r="AQ119" s="54">
        <f t="shared" si="24"/>
        <v>59.104166666666664</v>
      </c>
    </row>
    <row r="120" spans="1:43" s="18" customFormat="1" ht="15">
      <c r="A120" s="43">
        <v>109</v>
      </c>
      <c r="B120" s="13" t="s">
        <v>59</v>
      </c>
      <c r="C120" s="13" t="s">
        <v>76</v>
      </c>
      <c r="D120" s="41">
        <v>26</v>
      </c>
      <c r="E120" s="41"/>
      <c r="F120" s="43">
        <f>'[3]МКД'!$H$149</f>
        <v>12</v>
      </c>
      <c r="G120" s="51">
        <f t="shared" si="15"/>
        <v>438.64000000000004</v>
      </c>
      <c r="H120" s="54">
        <v>98.42</v>
      </c>
      <c r="I120" s="51">
        <v>340.22</v>
      </c>
      <c r="J120" s="51">
        <f t="shared" si="25"/>
        <v>435.64</v>
      </c>
      <c r="K120" s="51">
        <v>101.1</v>
      </c>
      <c r="L120" s="51">
        <v>334.54</v>
      </c>
      <c r="M120" s="51">
        <f t="shared" si="26"/>
        <v>476.28000000000003</v>
      </c>
      <c r="N120" s="51">
        <v>112.67</v>
      </c>
      <c r="O120" s="51">
        <v>363.61</v>
      </c>
      <c r="P120" s="51">
        <f t="shared" si="16"/>
        <v>505.25</v>
      </c>
      <c r="Q120" s="51">
        <v>107.71</v>
      </c>
      <c r="R120" s="51">
        <v>397.54</v>
      </c>
      <c r="S120" s="51">
        <f t="shared" si="17"/>
        <v>502.2</v>
      </c>
      <c r="T120" s="51">
        <v>112.68</v>
      </c>
      <c r="U120" s="51">
        <v>389.52</v>
      </c>
      <c r="V120" s="51">
        <f t="shared" si="21"/>
        <v>526.05124</v>
      </c>
      <c r="W120" s="205">
        <v>111.40449000000001</v>
      </c>
      <c r="X120" s="205">
        <v>414.64675</v>
      </c>
      <c r="Y120" s="51"/>
      <c r="Z120" s="125"/>
      <c r="AA120" s="125"/>
      <c r="AB120" s="51">
        <f t="shared" si="22"/>
        <v>430.075</v>
      </c>
      <c r="AC120" s="125">
        <f>'[5]TDSheet'!C202</f>
        <v>110.055</v>
      </c>
      <c r="AD120" s="125">
        <f>'[5]TDSheet'!D202</f>
        <v>320.02</v>
      </c>
      <c r="AE120" s="51">
        <f t="shared" si="18"/>
        <v>464.59</v>
      </c>
      <c r="AF120" s="125">
        <v>118.57</v>
      </c>
      <c r="AG120" s="125">
        <v>346.02</v>
      </c>
      <c r="AH120" s="51">
        <f t="shared" si="23"/>
        <v>489.59000000000003</v>
      </c>
      <c r="AI120" s="125">
        <v>114.03</v>
      </c>
      <c r="AJ120" s="125">
        <v>375.56</v>
      </c>
      <c r="AK120" s="51">
        <f t="shared" si="19"/>
        <v>522.84</v>
      </c>
      <c r="AL120" s="125">
        <v>124.84</v>
      </c>
      <c r="AM120" s="125">
        <v>398</v>
      </c>
      <c r="AN120" s="51">
        <f t="shared" si="20"/>
        <v>524.18</v>
      </c>
      <c r="AO120" s="125">
        <v>114.59</v>
      </c>
      <c r="AP120" s="125">
        <v>409.59</v>
      </c>
      <c r="AQ120" s="54">
        <f t="shared" si="24"/>
        <v>43.681666666666665</v>
      </c>
    </row>
    <row r="121" spans="1:43" s="18" customFormat="1" ht="15">
      <c r="A121" s="43">
        <v>110</v>
      </c>
      <c r="B121" s="13" t="s">
        <v>59</v>
      </c>
      <c r="C121" s="13" t="s">
        <v>76</v>
      </c>
      <c r="D121" s="41">
        <v>35</v>
      </c>
      <c r="E121" s="41"/>
      <c r="F121" s="43">
        <f>'[3]МКД'!$H$150</f>
        <v>12</v>
      </c>
      <c r="G121" s="51">
        <f t="shared" si="15"/>
        <v>107.62</v>
      </c>
      <c r="H121" s="54">
        <v>20.08</v>
      </c>
      <c r="I121" s="51">
        <v>87.54</v>
      </c>
      <c r="J121" s="51">
        <f t="shared" si="25"/>
        <v>101.22</v>
      </c>
      <c r="K121" s="51">
        <v>10.29</v>
      </c>
      <c r="L121" s="51">
        <v>90.93</v>
      </c>
      <c r="M121" s="51">
        <f t="shared" si="26"/>
        <v>105.76</v>
      </c>
      <c r="N121" s="51">
        <v>23.58</v>
      </c>
      <c r="O121" s="51">
        <v>82.18</v>
      </c>
      <c r="P121" s="51">
        <f t="shared" si="16"/>
        <v>102.28</v>
      </c>
      <c r="Q121" s="51">
        <v>20.07</v>
      </c>
      <c r="R121" s="51">
        <v>82.21</v>
      </c>
      <c r="S121" s="51">
        <f t="shared" si="17"/>
        <v>103.83000000000001</v>
      </c>
      <c r="T121" s="51">
        <v>18.68</v>
      </c>
      <c r="U121" s="51">
        <v>85.15</v>
      </c>
      <c r="V121" s="51">
        <f t="shared" si="21"/>
        <v>114.97141</v>
      </c>
      <c r="W121" s="205">
        <v>26.807669999999998</v>
      </c>
      <c r="X121" s="205">
        <v>88.16374</v>
      </c>
      <c r="Y121" s="51"/>
      <c r="Z121" s="125"/>
      <c r="AA121" s="125"/>
      <c r="AB121" s="51">
        <f t="shared" si="22"/>
        <v>53.277</v>
      </c>
      <c r="AC121" s="125">
        <f>'[5]TDSheet'!C203</f>
        <v>25.304</v>
      </c>
      <c r="AD121" s="125">
        <f>'[5]TDSheet'!D203</f>
        <v>27.973</v>
      </c>
      <c r="AE121" s="51">
        <f t="shared" si="18"/>
        <v>61.64</v>
      </c>
      <c r="AF121" s="125">
        <v>16.56</v>
      </c>
      <c r="AG121" s="125">
        <v>45.08</v>
      </c>
      <c r="AH121" s="51">
        <f t="shared" si="23"/>
        <v>120.88999999999999</v>
      </c>
      <c r="AI121" s="125">
        <v>30.4</v>
      </c>
      <c r="AJ121" s="125">
        <v>90.49</v>
      </c>
      <c r="AK121" s="51">
        <f t="shared" si="19"/>
        <v>128.48000000000002</v>
      </c>
      <c r="AL121" s="125">
        <v>26.39</v>
      </c>
      <c r="AM121" s="125">
        <v>102.09</v>
      </c>
      <c r="AN121" s="51">
        <f t="shared" si="20"/>
        <v>108.06</v>
      </c>
      <c r="AO121" s="125">
        <v>19.39</v>
      </c>
      <c r="AP121" s="125">
        <v>88.67</v>
      </c>
      <c r="AQ121" s="54">
        <f t="shared" si="24"/>
        <v>9.005</v>
      </c>
    </row>
    <row r="122" spans="1:43" s="18" customFormat="1" ht="15" hidden="1" outlineLevel="1">
      <c r="A122" s="43"/>
      <c r="B122" s="13" t="s">
        <v>59</v>
      </c>
      <c r="C122" s="13" t="s">
        <v>76</v>
      </c>
      <c r="D122" s="143">
        <v>36</v>
      </c>
      <c r="E122" s="41" t="s">
        <v>17</v>
      </c>
      <c r="F122" s="43">
        <f>'[3]МКД'!$H$151</f>
        <v>12</v>
      </c>
      <c r="G122" s="51">
        <f t="shared" si="15"/>
        <v>912.28</v>
      </c>
      <c r="H122" s="54">
        <v>389.54</v>
      </c>
      <c r="I122" s="51">
        <v>522.74</v>
      </c>
      <c r="J122" s="51">
        <f t="shared" si="25"/>
        <v>977.2</v>
      </c>
      <c r="K122" s="51">
        <v>421.86</v>
      </c>
      <c r="L122" s="51">
        <v>555.34</v>
      </c>
      <c r="M122" s="51">
        <f t="shared" si="26"/>
        <v>0</v>
      </c>
      <c r="N122" s="250" t="s">
        <v>141</v>
      </c>
      <c r="O122" s="251"/>
      <c r="P122" s="51">
        <f t="shared" si="16"/>
        <v>0</v>
      </c>
      <c r="Q122" s="250" t="s">
        <v>141</v>
      </c>
      <c r="R122" s="251"/>
      <c r="S122" s="51">
        <f t="shared" si="17"/>
        <v>0</v>
      </c>
      <c r="T122" s="250"/>
      <c r="U122" s="251"/>
      <c r="V122" s="51">
        <f t="shared" si="21"/>
        <v>0</v>
      </c>
      <c r="W122" s="250"/>
      <c r="X122" s="251"/>
      <c r="Y122" s="51">
        <f>SUM(Z122:AA122)</f>
        <v>0</v>
      </c>
      <c r="Z122" s="125"/>
      <c r="AA122" s="125"/>
      <c r="AB122" s="51">
        <f t="shared" si="22"/>
        <v>0</v>
      </c>
      <c r="AC122" s="125"/>
      <c r="AD122" s="125"/>
      <c r="AE122" s="51"/>
      <c r="AF122" s="351" t="s">
        <v>141</v>
      </c>
      <c r="AG122" s="352"/>
      <c r="AH122" s="51">
        <f t="shared" si="23"/>
        <v>0</v>
      </c>
      <c r="AI122" s="125"/>
      <c r="AJ122" s="125"/>
      <c r="AK122" s="51">
        <f t="shared" si="19"/>
        <v>0</v>
      </c>
      <c r="AL122" s="125"/>
      <c r="AM122" s="125"/>
      <c r="AN122" s="51">
        <f t="shared" si="20"/>
        <v>0</v>
      </c>
      <c r="AO122" s="125"/>
      <c r="AP122" s="125"/>
      <c r="AQ122" s="54">
        <f t="shared" si="24"/>
        <v>0</v>
      </c>
    </row>
    <row r="123" spans="1:43" s="18" customFormat="1" ht="15" collapsed="1">
      <c r="A123" s="43">
        <v>111</v>
      </c>
      <c r="B123" s="13" t="s">
        <v>59</v>
      </c>
      <c r="C123" s="13" t="s">
        <v>76</v>
      </c>
      <c r="D123" s="41">
        <v>39</v>
      </c>
      <c r="E123" s="41"/>
      <c r="F123" s="43">
        <f>'[3]МКД'!$H$152</f>
        <v>12</v>
      </c>
      <c r="G123" s="51">
        <f t="shared" si="15"/>
        <v>701.81</v>
      </c>
      <c r="H123" s="54">
        <v>291.34</v>
      </c>
      <c r="I123" s="51">
        <v>410.47</v>
      </c>
      <c r="J123" s="51">
        <f t="shared" si="25"/>
        <v>726.39</v>
      </c>
      <c r="K123" s="51">
        <v>296.49</v>
      </c>
      <c r="L123" s="51">
        <v>429.9</v>
      </c>
      <c r="M123" s="51">
        <f t="shared" si="26"/>
        <v>749.3199999999999</v>
      </c>
      <c r="N123" s="51">
        <v>310.59</v>
      </c>
      <c r="O123" s="51">
        <v>438.73</v>
      </c>
      <c r="P123" s="51">
        <f t="shared" si="16"/>
        <v>694.62</v>
      </c>
      <c r="Q123" s="51">
        <v>315.23</v>
      </c>
      <c r="R123" s="51">
        <v>379.39</v>
      </c>
      <c r="S123" s="51">
        <f t="shared" si="17"/>
        <v>699.6700000000001</v>
      </c>
      <c r="T123" s="51">
        <v>324.23</v>
      </c>
      <c r="U123" s="51">
        <v>375.44</v>
      </c>
      <c r="V123" s="51">
        <f t="shared" si="21"/>
        <v>535.9022199999999</v>
      </c>
      <c r="W123" s="205">
        <v>258.76087</v>
      </c>
      <c r="X123" s="205">
        <v>277.14135</v>
      </c>
      <c r="Y123" s="51"/>
      <c r="Z123" s="125"/>
      <c r="AA123" s="125"/>
      <c r="AB123" s="51">
        <f t="shared" si="22"/>
        <v>552.7629999999999</v>
      </c>
      <c r="AC123" s="125">
        <f>'[5]TDSheet'!C205</f>
        <v>270.306</v>
      </c>
      <c r="AD123" s="125">
        <f>'[5]TDSheet'!D205</f>
        <v>282.457</v>
      </c>
      <c r="AE123" s="51">
        <f t="shared" si="18"/>
        <v>550.5799999999999</v>
      </c>
      <c r="AF123" s="125">
        <v>279.76</v>
      </c>
      <c r="AG123" s="125">
        <v>270.82</v>
      </c>
      <c r="AH123" s="51">
        <f t="shared" si="23"/>
        <v>543.55</v>
      </c>
      <c r="AI123" s="125">
        <v>272.73</v>
      </c>
      <c r="AJ123" s="125">
        <v>270.82</v>
      </c>
      <c r="AK123" s="51">
        <f t="shared" si="19"/>
        <v>548.48</v>
      </c>
      <c r="AL123" s="125">
        <v>277.66</v>
      </c>
      <c r="AM123" s="125">
        <v>270.82</v>
      </c>
      <c r="AN123" s="51">
        <f t="shared" si="20"/>
        <v>552.04</v>
      </c>
      <c r="AO123" s="125">
        <v>281.22</v>
      </c>
      <c r="AP123" s="125">
        <v>270.82</v>
      </c>
      <c r="AQ123" s="54">
        <f t="shared" si="24"/>
        <v>46.00333333333333</v>
      </c>
    </row>
    <row r="124" spans="1:43" s="18" customFormat="1" ht="15">
      <c r="A124" s="43">
        <v>112</v>
      </c>
      <c r="B124" s="13" t="s">
        <v>59</v>
      </c>
      <c r="C124" s="13" t="s">
        <v>76</v>
      </c>
      <c r="D124" s="41">
        <v>39</v>
      </c>
      <c r="E124" s="41" t="s">
        <v>17</v>
      </c>
      <c r="F124" s="43">
        <f>'[3]МКД'!$H$153</f>
        <v>16</v>
      </c>
      <c r="G124" s="51">
        <f t="shared" si="15"/>
        <v>104.03999999999999</v>
      </c>
      <c r="H124" s="54">
        <v>23.07</v>
      </c>
      <c r="I124" s="51">
        <v>80.97</v>
      </c>
      <c r="J124" s="51">
        <f t="shared" si="25"/>
        <v>112.63</v>
      </c>
      <c r="K124" s="51">
        <v>23.77</v>
      </c>
      <c r="L124" s="51">
        <v>88.86</v>
      </c>
      <c r="M124" s="51">
        <f t="shared" si="26"/>
        <v>118.05</v>
      </c>
      <c r="N124" s="51">
        <v>25.16</v>
      </c>
      <c r="O124" s="51">
        <v>92.89</v>
      </c>
      <c r="P124" s="51">
        <f t="shared" si="16"/>
        <v>64.3</v>
      </c>
      <c r="Q124" s="51">
        <v>28.26</v>
      </c>
      <c r="R124" s="51">
        <v>36.04</v>
      </c>
      <c r="S124" s="51">
        <f t="shared" si="17"/>
        <v>56.7</v>
      </c>
      <c r="T124" s="51">
        <v>32.34</v>
      </c>
      <c r="U124" s="51">
        <v>24.36</v>
      </c>
      <c r="V124" s="51">
        <f t="shared" si="21"/>
        <v>25.14826</v>
      </c>
      <c r="W124" s="205">
        <v>21.43179</v>
      </c>
      <c r="X124" s="205">
        <v>3.7164699999999997</v>
      </c>
      <c r="Y124" s="51"/>
      <c r="Z124" s="125"/>
      <c r="AA124" s="125"/>
      <c r="AB124" s="51">
        <f t="shared" si="22"/>
        <v>44.910000000000004</v>
      </c>
      <c r="AC124" s="125">
        <f>'[5]TDSheet'!C206</f>
        <v>33.243</v>
      </c>
      <c r="AD124" s="125">
        <f>'[5]TDSheet'!D206</f>
        <v>11.667</v>
      </c>
      <c r="AE124" s="51">
        <f t="shared" si="18"/>
        <v>35.69</v>
      </c>
      <c r="AF124" s="125">
        <v>31.97</v>
      </c>
      <c r="AG124" s="125">
        <v>3.72</v>
      </c>
      <c r="AH124" s="51">
        <f t="shared" si="23"/>
        <v>42.06</v>
      </c>
      <c r="AI124" s="125">
        <v>38.34</v>
      </c>
      <c r="AJ124" s="125">
        <v>3.72</v>
      </c>
      <c r="AK124" s="51">
        <f t="shared" si="19"/>
        <v>35.44</v>
      </c>
      <c r="AL124" s="125">
        <v>31.72</v>
      </c>
      <c r="AM124" s="125">
        <v>3.72</v>
      </c>
      <c r="AN124" s="51">
        <f t="shared" si="20"/>
        <v>39.15</v>
      </c>
      <c r="AO124" s="125">
        <v>35.43</v>
      </c>
      <c r="AP124" s="125">
        <v>3.72</v>
      </c>
      <c r="AQ124" s="54">
        <f t="shared" si="24"/>
        <v>2.446875</v>
      </c>
    </row>
    <row r="125" spans="1:43" s="18" customFormat="1" ht="15">
      <c r="A125" s="43">
        <v>113</v>
      </c>
      <c r="B125" s="13" t="s">
        <v>59</v>
      </c>
      <c r="C125" s="13" t="s">
        <v>76</v>
      </c>
      <c r="D125" s="41">
        <v>41</v>
      </c>
      <c r="E125" s="41" t="s">
        <v>18</v>
      </c>
      <c r="F125" s="43">
        <f>'[3]МКД'!$H$154</f>
        <v>12</v>
      </c>
      <c r="G125" s="51">
        <f t="shared" si="15"/>
        <v>882.6600000000001</v>
      </c>
      <c r="H125" s="54">
        <v>26.58</v>
      </c>
      <c r="I125" s="51">
        <v>856.08</v>
      </c>
      <c r="J125" s="51">
        <f t="shared" si="25"/>
        <v>902.4499999999999</v>
      </c>
      <c r="K125" s="51">
        <v>10.16</v>
      </c>
      <c r="L125" s="51">
        <v>892.29</v>
      </c>
      <c r="M125" s="51">
        <f t="shared" si="26"/>
        <v>794.03</v>
      </c>
      <c r="N125" s="51">
        <v>21.11</v>
      </c>
      <c r="O125" s="51">
        <v>772.92</v>
      </c>
      <c r="P125" s="51">
        <f t="shared" si="16"/>
        <v>777.55</v>
      </c>
      <c r="Q125" s="51">
        <v>25.74</v>
      </c>
      <c r="R125" s="51">
        <v>751.81</v>
      </c>
      <c r="S125" s="51">
        <f t="shared" si="17"/>
        <v>773.65</v>
      </c>
      <c r="T125" s="51">
        <v>27.16</v>
      </c>
      <c r="U125" s="51">
        <v>746.49</v>
      </c>
      <c r="V125" s="51">
        <f t="shared" si="21"/>
        <v>778.5083699999999</v>
      </c>
      <c r="W125" s="205">
        <v>25.668020000000002</v>
      </c>
      <c r="X125" s="205">
        <v>752.84035</v>
      </c>
      <c r="Y125" s="51"/>
      <c r="Z125" s="125"/>
      <c r="AA125" s="125"/>
      <c r="AB125" s="51">
        <f t="shared" si="22"/>
        <v>762.606</v>
      </c>
      <c r="AC125" s="125">
        <f>'[5]TDSheet'!C207</f>
        <v>41.009</v>
      </c>
      <c r="AD125" s="125">
        <f>'[5]TDSheet'!D207</f>
        <v>721.597</v>
      </c>
      <c r="AE125" s="51">
        <f t="shared" si="18"/>
        <v>762.92</v>
      </c>
      <c r="AF125" s="125">
        <v>41.13</v>
      </c>
      <c r="AG125" s="125">
        <v>721.79</v>
      </c>
      <c r="AH125" s="51">
        <f t="shared" si="23"/>
        <v>762.79</v>
      </c>
      <c r="AI125" s="125">
        <v>41</v>
      </c>
      <c r="AJ125" s="125">
        <v>721.79</v>
      </c>
      <c r="AK125" s="51">
        <f t="shared" si="19"/>
        <v>766.4599999999999</v>
      </c>
      <c r="AL125" s="125">
        <v>44.67</v>
      </c>
      <c r="AM125" s="125">
        <v>721.79</v>
      </c>
      <c r="AN125" s="51">
        <f t="shared" si="20"/>
        <v>758.4399999999999</v>
      </c>
      <c r="AO125" s="125">
        <v>39.64</v>
      </c>
      <c r="AP125" s="125">
        <v>718.8</v>
      </c>
      <c r="AQ125" s="54">
        <f t="shared" si="24"/>
        <v>63.203333333333326</v>
      </c>
    </row>
    <row r="126" spans="1:43" s="18" customFormat="1" ht="15">
      <c r="A126" s="43">
        <v>114</v>
      </c>
      <c r="B126" s="13" t="s">
        <v>59</v>
      </c>
      <c r="C126" s="13" t="s">
        <v>76</v>
      </c>
      <c r="D126" s="41">
        <v>43</v>
      </c>
      <c r="E126" s="41"/>
      <c r="F126" s="43">
        <f>'[3]МКД'!$H$155</f>
        <v>27</v>
      </c>
      <c r="G126" s="51">
        <f t="shared" si="15"/>
        <v>1418.6599999999999</v>
      </c>
      <c r="H126" s="54">
        <v>353.54</v>
      </c>
      <c r="I126" s="51">
        <v>1065.12</v>
      </c>
      <c r="J126" s="51">
        <f t="shared" si="25"/>
        <v>1460.32</v>
      </c>
      <c r="K126" s="51">
        <v>352.45</v>
      </c>
      <c r="L126" s="51">
        <v>1107.87</v>
      </c>
      <c r="M126" s="51">
        <f t="shared" si="26"/>
        <v>1389.6100000000001</v>
      </c>
      <c r="N126" s="51">
        <v>351.4</v>
      </c>
      <c r="O126" s="51">
        <v>1038.21</v>
      </c>
      <c r="P126" s="51">
        <f t="shared" si="16"/>
        <v>1377.08</v>
      </c>
      <c r="Q126" s="51">
        <v>361.61</v>
      </c>
      <c r="R126" s="51">
        <v>1015.47</v>
      </c>
      <c r="S126" s="51">
        <f t="shared" si="17"/>
        <v>1374.1399999999999</v>
      </c>
      <c r="T126" s="51">
        <v>374.36</v>
      </c>
      <c r="U126" s="51">
        <v>999.78</v>
      </c>
      <c r="V126" s="51">
        <f t="shared" si="21"/>
        <v>1349.17804</v>
      </c>
      <c r="W126" s="205">
        <v>392.89398</v>
      </c>
      <c r="X126" s="205">
        <v>956.2840600000001</v>
      </c>
      <c r="Y126" s="51">
        <f>SUM(Z126:AA126)</f>
        <v>0</v>
      </c>
      <c r="Z126" s="125"/>
      <c r="AA126" s="125"/>
      <c r="AB126" s="51">
        <f t="shared" si="22"/>
        <v>1354.29</v>
      </c>
      <c r="AC126" s="125">
        <f>'[5]TDSheet'!C208</f>
        <v>423.383</v>
      </c>
      <c r="AD126" s="125">
        <f>'[5]TDSheet'!D208</f>
        <v>930.907</v>
      </c>
      <c r="AE126" s="51">
        <f t="shared" si="18"/>
        <v>1370.16</v>
      </c>
      <c r="AF126" s="125">
        <v>426.84</v>
      </c>
      <c r="AG126" s="125">
        <v>943.32</v>
      </c>
      <c r="AH126" s="51">
        <f t="shared" si="23"/>
        <v>1333.17</v>
      </c>
      <c r="AI126" s="125">
        <v>409.63</v>
      </c>
      <c r="AJ126" s="125">
        <v>923.54</v>
      </c>
      <c r="AK126" s="51">
        <f t="shared" si="19"/>
        <v>1358.97</v>
      </c>
      <c r="AL126" s="125">
        <v>415.65</v>
      </c>
      <c r="AM126" s="125">
        <v>943.32</v>
      </c>
      <c r="AN126" s="51">
        <f t="shared" si="20"/>
        <v>1368.77</v>
      </c>
      <c r="AO126" s="125">
        <v>425.45</v>
      </c>
      <c r="AP126" s="125">
        <v>943.32</v>
      </c>
      <c r="AQ126" s="54">
        <f t="shared" si="24"/>
        <v>50.69518518518518</v>
      </c>
    </row>
    <row r="127" spans="1:43" s="18" customFormat="1" ht="15">
      <c r="A127" s="43">
        <v>115</v>
      </c>
      <c r="B127" s="13" t="s">
        <v>59</v>
      </c>
      <c r="C127" s="13" t="s">
        <v>76</v>
      </c>
      <c r="D127" s="41">
        <v>43</v>
      </c>
      <c r="E127" s="41" t="s">
        <v>17</v>
      </c>
      <c r="F127" s="43">
        <f>'[2]МКД'!$H$339</f>
        <v>12</v>
      </c>
      <c r="G127" s="51">
        <f t="shared" si="15"/>
        <v>323.99</v>
      </c>
      <c r="H127" s="54">
        <v>95.72</v>
      </c>
      <c r="I127" s="51">
        <v>228.27</v>
      </c>
      <c r="J127" s="51">
        <f t="shared" si="25"/>
        <v>326.06</v>
      </c>
      <c r="K127" s="51">
        <v>86.94</v>
      </c>
      <c r="L127" s="51">
        <v>239.12</v>
      </c>
      <c r="M127" s="51">
        <f t="shared" si="26"/>
        <v>244.84</v>
      </c>
      <c r="N127" s="51">
        <v>100.91</v>
      </c>
      <c r="O127" s="51">
        <v>143.93</v>
      </c>
      <c r="P127" s="51">
        <f t="shared" si="16"/>
        <v>256.56</v>
      </c>
      <c r="Q127" s="51">
        <v>119.97</v>
      </c>
      <c r="R127" s="51">
        <v>136.59</v>
      </c>
      <c r="S127" s="51">
        <f t="shared" si="17"/>
        <v>254.32</v>
      </c>
      <c r="T127" s="51">
        <v>114.58</v>
      </c>
      <c r="U127" s="51">
        <v>139.74</v>
      </c>
      <c r="V127" s="51">
        <f t="shared" si="21"/>
        <v>269.74783</v>
      </c>
      <c r="W127" s="205">
        <v>129.57387</v>
      </c>
      <c r="X127" s="205">
        <v>140.17396</v>
      </c>
      <c r="Y127" s="51"/>
      <c r="Z127" s="125"/>
      <c r="AA127" s="125"/>
      <c r="AB127" s="51">
        <f t="shared" si="22"/>
        <v>248.615</v>
      </c>
      <c r="AC127" s="125">
        <f>'[5]TDSheet'!C209</f>
        <v>114.616</v>
      </c>
      <c r="AD127" s="125">
        <f>'[5]TDSheet'!D209</f>
        <v>133.999</v>
      </c>
      <c r="AE127" s="51">
        <f t="shared" si="18"/>
        <v>235.07</v>
      </c>
      <c r="AF127" s="125">
        <v>112.75</v>
      </c>
      <c r="AG127" s="125">
        <v>122.32</v>
      </c>
      <c r="AH127" s="51">
        <f t="shared" si="23"/>
        <v>239.07</v>
      </c>
      <c r="AI127" s="125">
        <v>116.75</v>
      </c>
      <c r="AJ127" s="125">
        <v>122.32</v>
      </c>
      <c r="AK127" s="51">
        <f t="shared" si="19"/>
        <v>234.72</v>
      </c>
      <c r="AL127" s="125">
        <v>117.4</v>
      </c>
      <c r="AM127" s="125">
        <v>117.32</v>
      </c>
      <c r="AN127" s="51">
        <f t="shared" si="20"/>
        <v>232.63</v>
      </c>
      <c r="AO127" s="125">
        <v>120.31</v>
      </c>
      <c r="AP127" s="125">
        <v>112.32</v>
      </c>
      <c r="AQ127" s="54">
        <f t="shared" si="24"/>
        <v>19.385833333333334</v>
      </c>
    </row>
    <row r="128" spans="1:43" s="18" customFormat="1" ht="15">
      <c r="A128" s="43">
        <v>116</v>
      </c>
      <c r="B128" s="13" t="s">
        <v>59</v>
      </c>
      <c r="C128" s="13" t="s">
        <v>76</v>
      </c>
      <c r="D128" s="143">
        <v>43</v>
      </c>
      <c r="E128" s="41" t="s">
        <v>18</v>
      </c>
      <c r="F128" s="43">
        <f>'[3]МКД'!$H$156</f>
        <v>12</v>
      </c>
      <c r="G128" s="51">
        <f t="shared" si="15"/>
        <v>93.55</v>
      </c>
      <c r="H128" s="54">
        <v>22.23</v>
      </c>
      <c r="I128" s="51">
        <v>71.32</v>
      </c>
      <c r="J128" s="51">
        <f t="shared" si="25"/>
        <v>90.74</v>
      </c>
      <c r="K128" s="51">
        <v>13.8</v>
      </c>
      <c r="L128" s="51">
        <v>76.94</v>
      </c>
      <c r="M128" s="51">
        <f t="shared" si="26"/>
        <v>39.51</v>
      </c>
      <c r="N128" s="51">
        <v>28.36</v>
      </c>
      <c r="O128" s="51">
        <v>11.15</v>
      </c>
      <c r="P128" s="51">
        <f t="shared" si="16"/>
        <v>38.67</v>
      </c>
      <c r="Q128" s="51">
        <v>34.77</v>
      </c>
      <c r="R128" s="51">
        <v>3.9</v>
      </c>
      <c r="S128" s="51">
        <f t="shared" si="17"/>
        <v>30.43</v>
      </c>
      <c r="T128" s="51">
        <v>30.71</v>
      </c>
      <c r="U128" s="51">
        <v>-0.28</v>
      </c>
      <c r="V128" s="51">
        <f t="shared" si="21"/>
        <v>31.78452</v>
      </c>
      <c r="W128" s="205">
        <v>32.06223</v>
      </c>
      <c r="X128" s="205">
        <v>-0.27770999999999996</v>
      </c>
      <c r="Y128" s="51"/>
      <c r="Z128" s="125"/>
      <c r="AA128" s="125"/>
      <c r="AB128" s="51">
        <f t="shared" si="22"/>
        <v>35.264</v>
      </c>
      <c r="AC128" s="125">
        <f>'[5]TDSheet'!C210</f>
        <v>35.195</v>
      </c>
      <c r="AD128" s="125">
        <f>'[5]TDSheet'!D210</f>
        <v>0.069</v>
      </c>
      <c r="AE128" s="51">
        <f t="shared" si="18"/>
        <v>32.690000000000005</v>
      </c>
      <c r="AF128" s="125">
        <v>32.85</v>
      </c>
      <c r="AG128" s="125">
        <v>-0.16</v>
      </c>
      <c r="AH128" s="51">
        <f t="shared" si="23"/>
        <v>35.910000000000004</v>
      </c>
      <c r="AI128" s="125">
        <v>36.07</v>
      </c>
      <c r="AJ128" s="125">
        <v>-0.16</v>
      </c>
      <c r="AK128" s="51">
        <f t="shared" si="19"/>
        <v>32.1</v>
      </c>
      <c r="AL128" s="125">
        <v>32.26</v>
      </c>
      <c r="AM128" s="125">
        <v>-0.16</v>
      </c>
      <c r="AN128" s="51">
        <f t="shared" si="20"/>
        <v>34.75</v>
      </c>
      <c r="AO128" s="125">
        <v>34.91</v>
      </c>
      <c r="AP128" s="125">
        <v>-0.16</v>
      </c>
      <c r="AQ128" s="54">
        <f t="shared" si="24"/>
        <v>2.8958333333333335</v>
      </c>
    </row>
    <row r="129" spans="1:43" s="18" customFormat="1" ht="15">
      <c r="A129" s="43">
        <v>117</v>
      </c>
      <c r="B129" s="13" t="s">
        <v>59</v>
      </c>
      <c r="C129" s="13" t="s">
        <v>76</v>
      </c>
      <c r="D129" s="41">
        <v>44</v>
      </c>
      <c r="E129" s="41"/>
      <c r="F129" s="43">
        <f>'[3]МКД'!$H$157</f>
        <v>12</v>
      </c>
      <c r="G129" s="51">
        <f t="shared" si="15"/>
        <v>674.73</v>
      </c>
      <c r="H129" s="54">
        <v>273.87</v>
      </c>
      <c r="I129" s="51">
        <v>400.86</v>
      </c>
      <c r="J129" s="51">
        <f t="shared" si="25"/>
        <v>701.56</v>
      </c>
      <c r="K129" s="51">
        <v>280.54</v>
      </c>
      <c r="L129" s="51">
        <v>421.02</v>
      </c>
      <c r="M129" s="51">
        <f t="shared" si="26"/>
        <v>686.29</v>
      </c>
      <c r="N129" s="51">
        <v>285.43</v>
      </c>
      <c r="O129" s="51">
        <v>400.86</v>
      </c>
      <c r="P129" s="51">
        <f t="shared" si="16"/>
        <v>681.9000000000001</v>
      </c>
      <c r="Q129" s="51">
        <v>281.04</v>
      </c>
      <c r="R129" s="51">
        <v>400.86</v>
      </c>
      <c r="S129" s="51">
        <f t="shared" si="17"/>
        <v>682.52</v>
      </c>
      <c r="T129" s="51">
        <v>286.27</v>
      </c>
      <c r="U129" s="51">
        <v>396.25</v>
      </c>
      <c r="V129" s="51">
        <f t="shared" si="21"/>
        <v>611.17868</v>
      </c>
      <c r="W129" s="205">
        <v>254.47</v>
      </c>
      <c r="X129" s="205">
        <v>356.70868</v>
      </c>
      <c r="Y129" s="51"/>
      <c r="Z129" s="125"/>
      <c r="AA129" s="125"/>
      <c r="AB129" s="51">
        <f t="shared" si="22"/>
        <v>603.8199999999999</v>
      </c>
      <c r="AC129" s="125">
        <f>'[5]TDSheet'!C211</f>
        <v>254.384</v>
      </c>
      <c r="AD129" s="125">
        <f>'[5]TDSheet'!D211</f>
        <v>349.436</v>
      </c>
      <c r="AE129" s="51">
        <f t="shared" si="18"/>
        <v>606.46</v>
      </c>
      <c r="AF129" s="125">
        <v>256.32</v>
      </c>
      <c r="AG129" s="125">
        <v>350.14</v>
      </c>
      <c r="AH129" s="51">
        <f t="shared" si="23"/>
        <v>606.45</v>
      </c>
      <c r="AI129" s="125">
        <v>256.31</v>
      </c>
      <c r="AJ129" s="125">
        <v>350.14</v>
      </c>
      <c r="AK129" s="51">
        <f t="shared" si="19"/>
        <v>601.13</v>
      </c>
      <c r="AL129" s="125">
        <v>250.99</v>
      </c>
      <c r="AM129" s="125">
        <v>350.14</v>
      </c>
      <c r="AN129" s="51">
        <f t="shared" si="20"/>
        <v>617.73</v>
      </c>
      <c r="AO129" s="125">
        <v>257.52</v>
      </c>
      <c r="AP129" s="125">
        <v>360.21</v>
      </c>
      <c r="AQ129" s="54">
        <f t="shared" si="24"/>
        <v>51.4775</v>
      </c>
    </row>
    <row r="130" spans="1:43" s="18" customFormat="1" ht="15">
      <c r="A130" s="43">
        <v>118</v>
      </c>
      <c r="B130" s="13" t="s">
        <v>59</v>
      </c>
      <c r="C130" s="13" t="s">
        <v>76</v>
      </c>
      <c r="D130" s="41">
        <v>45</v>
      </c>
      <c r="E130" s="41" t="s">
        <v>17</v>
      </c>
      <c r="F130" s="43">
        <f>'[3]МКД'!$H$158</f>
        <v>12</v>
      </c>
      <c r="G130" s="51">
        <f t="shared" si="15"/>
        <v>116.82000000000001</v>
      </c>
      <c r="H130" s="54">
        <v>-6.19</v>
      </c>
      <c r="I130" s="51">
        <v>123.01</v>
      </c>
      <c r="J130" s="51">
        <f t="shared" si="25"/>
        <v>179.26999999999998</v>
      </c>
      <c r="K130" s="51">
        <v>27.01</v>
      </c>
      <c r="L130" s="51">
        <v>152.26</v>
      </c>
      <c r="M130" s="51">
        <f t="shared" si="26"/>
        <v>176.1</v>
      </c>
      <c r="N130" s="51">
        <v>30.12</v>
      </c>
      <c r="O130" s="51">
        <v>145.98</v>
      </c>
      <c r="P130" s="51">
        <f t="shared" si="16"/>
        <v>113.77000000000001</v>
      </c>
      <c r="Q130" s="51">
        <v>37.23</v>
      </c>
      <c r="R130" s="51">
        <v>76.54</v>
      </c>
      <c r="S130" s="51">
        <f t="shared" si="17"/>
        <v>84.68</v>
      </c>
      <c r="T130" s="51">
        <v>44.32</v>
      </c>
      <c r="U130" s="51">
        <v>40.36</v>
      </c>
      <c r="V130" s="51">
        <f t="shared" si="21"/>
        <v>68.60037</v>
      </c>
      <c r="W130" s="205">
        <v>38.67521</v>
      </c>
      <c r="X130" s="205">
        <v>29.925159999999998</v>
      </c>
      <c r="Y130" s="51"/>
      <c r="Z130" s="125"/>
      <c r="AA130" s="125"/>
      <c r="AB130" s="51">
        <f t="shared" si="22"/>
        <v>97.437</v>
      </c>
      <c r="AC130" s="125">
        <f>'[5]TDSheet'!C213</f>
        <v>58.919</v>
      </c>
      <c r="AD130" s="125">
        <f>'[5]TDSheet'!D213</f>
        <v>38.518</v>
      </c>
      <c r="AE130" s="51">
        <f t="shared" si="18"/>
        <v>88.68</v>
      </c>
      <c r="AF130" s="125">
        <v>59.45</v>
      </c>
      <c r="AG130" s="125">
        <v>29.23</v>
      </c>
      <c r="AH130" s="51">
        <f t="shared" si="23"/>
        <v>71.05</v>
      </c>
      <c r="AI130" s="125">
        <v>57.32</v>
      </c>
      <c r="AJ130" s="125">
        <v>13.73</v>
      </c>
      <c r="AK130" s="51">
        <f t="shared" si="19"/>
        <v>43.400000000000006</v>
      </c>
      <c r="AL130" s="125">
        <v>29.67</v>
      </c>
      <c r="AM130" s="125">
        <v>13.73</v>
      </c>
      <c r="AN130" s="51">
        <f t="shared" si="20"/>
        <v>48.47</v>
      </c>
      <c r="AO130" s="125">
        <v>34.74</v>
      </c>
      <c r="AP130" s="125">
        <v>13.73</v>
      </c>
      <c r="AQ130" s="54">
        <f t="shared" si="24"/>
        <v>4.039166666666667</v>
      </c>
    </row>
    <row r="131" spans="1:43" s="18" customFormat="1" ht="15">
      <c r="A131" s="43">
        <v>119</v>
      </c>
      <c r="B131" s="13" t="s">
        <v>59</v>
      </c>
      <c r="C131" s="13" t="s">
        <v>76</v>
      </c>
      <c r="D131" s="41">
        <v>45</v>
      </c>
      <c r="E131" s="41" t="s">
        <v>18</v>
      </c>
      <c r="F131" s="43">
        <f>'[3]МКД'!$H$159</f>
        <v>8</v>
      </c>
      <c r="G131" s="51">
        <f t="shared" si="15"/>
        <v>35.849999999999994</v>
      </c>
      <c r="H131" s="54">
        <v>12.61</v>
      </c>
      <c r="I131" s="51">
        <v>23.24</v>
      </c>
      <c r="J131" s="51">
        <f t="shared" si="25"/>
        <v>49.59</v>
      </c>
      <c r="K131" s="51">
        <v>18.95</v>
      </c>
      <c r="L131" s="51">
        <v>30.64</v>
      </c>
      <c r="M131" s="51">
        <f t="shared" si="26"/>
        <v>30.36</v>
      </c>
      <c r="N131" s="51">
        <v>14.95</v>
      </c>
      <c r="O131" s="51">
        <v>15.41</v>
      </c>
      <c r="P131" s="51">
        <f t="shared" si="16"/>
        <v>14.85</v>
      </c>
      <c r="Q131" s="51">
        <v>15.43</v>
      </c>
      <c r="R131" s="51">
        <v>-0.58</v>
      </c>
      <c r="S131" s="51">
        <f t="shared" si="17"/>
        <v>11.520000000000001</v>
      </c>
      <c r="T131" s="51">
        <v>12.46</v>
      </c>
      <c r="U131" s="51">
        <v>-0.94</v>
      </c>
      <c r="V131" s="51">
        <f t="shared" si="21"/>
        <v>6.449520000000001</v>
      </c>
      <c r="W131" s="205">
        <v>13.96854</v>
      </c>
      <c r="X131" s="205">
        <v>-7.51902</v>
      </c>
      <c r="Y131" s="51"/>
      <c r="Z131" s="125"/>
      <c r="AA131" s="125"/>
      <c r="AB131" s="51">
        <f t="shared" si="22"/>
        <v>13.002</v>
      </c>
      <c r="AC131" s="125">
        <f>'[5]TDSheet'!C214</f>
        <v>12.413</v>
      </c>
      <c r="AD131" s="125">
        <f>'[5]TDSheet'!D214</f>
        <v>0.589</v>
      </c>
      <c r="AE131" s="51">
        <f t="shared" si="18"/>
        <v>3.1500000000000004</v>
      </c>
      <c r="AF131" s="125">
        <v>10.67</v>
      </c>
      <c r="AG131" s="125">
        <v>-7.52</v>
      </c>
      <c r="AH131" s="51">
        <f t="shared" si="23"/>
        <v>2.7300000000000004</v>
      </c>
      <c r="AI131" s="125">
        <v>10.25</v>
      </c>
      <c r="AJ131" s="125">
        <v>-7.52</v>
      </c>
      <c r="AK131" s="51">
        <f t="shared" si="19"/>
        <v>4.710000000000001</v>
      </c>
      <c r="AL131" s="125">
        <v>12.23</v>
      </c>
      <c r="AM131" s="125">
        <v>-7.52</v>
      </c>
      <c r="AN131" s="51">
        <f t="shared" si="20"/>
        <v>2.360000000000001</v>
      </c>
      <c r="AO131" s="125">
        <v>9.88</v>
      </c>
      <c r="AP131" s="125">
        <v>-7.52</v>
      </c>
      <c r="AQ131" s="54">
        <f t="shared" si="24"/>
        <v>0.29500000000000015</v>
      </c>
    </row>
    <row r="132" spans="1:43" s="18" customFormat="1" ht="15">
      <c r="A132" s="43">
        <v>120</v>
      </c>
      <c r="B132" s="13" t="s">
        <v>59</v>
      </c>
      <c r="C132" s="13" t="s">
        <v>77</v>
      </c>
      <c r="D132" s="41">
        <v>1</v>
      </c>
      <c r="E132" s="41" t="s">
        <v>17</v>
      </c>
      <c r="F132" s="43">
        <f>'[3]МКД'!$H$160</f>
        <v>8</v>
      </c>
      <c r="G132" s="51">
        <f t="shared" si="15"/>
        <v>78.19</v>
      </c>
      <c r="H132" s="54">
        <v>16.41</v>
      </c>
      <c r="I132" s="51">
        <v>61.78</v>
      </c>
      <c r="J132" s="51">
        <f t="shared" si="25"/>
        <v>81.86</v>
      </c>
      <c r="K132" s="51">
        <v>18.14</v>
      </c>
      <c r="L132" s="51">
        <v>63.72</v>
      </c>
      <c r="M132" s="51">
        <f t="shared" si="26"/>
        <v>76.67</v>
      </c>
      <c r="N132" s="51">
        <v>17.6</v>
      </c>
      <c r="O132" s="51">
        <v>59.07</v>
      </c>
      <c r="P132" s="51">
        <f t="shared" si="16"/>
        <v>101.16999999999999</v>
      </c>
      <c r="Q132" s="51">
        <v>23.54</v>
      </c>
      <c r="R132" s="51">
        <v>77.63</v>
      </c>
      <c r="S132" s="51">
        <f t="shared" si="17"/>
        <v>82.47</v>
      </c>
      <c r="T132" s="51">
        <v>22.72</v>
      </c>
      <c r="U132" s="51">
        <v>59.75</v>
      </c>
      <c r="V132" s="51">
        <f t="shared" si="21"/>
        <v>110.60679999999999</v>
      </c>
      <c r="W132" s="205">
        <v>22.31781</v>
      </c>
      <c r="X132" s="205">
        <v>88.28899</v>
      </c>
      <c r="Y132" s="51"/>
      <c r="Z132" s="125"/>
      <c r="AA132" s="125"/>
      <c r="AB132" s="51">
        <f t="shared" si="22"/>
        <v>48.961</v>
      </c>
      <c r="AC132" s="125">
        <f>'[5]TDSheet'!C215</f>
        <v>22.245</v>
      </c>
      <c r="AD132" s="125">
        <f>'[5]TDSheet'!D215</f>
        <v>26.716</v>
      </c>
      <c r="AE132" s="51">
        <f t="shared" si="18"/>
        <v>14</v>
      </c>
      <c r="AF132" s="125">
        <v>15.2</v>
      </c>
      <c r="AG132" s="125">
        <v>-1.2</v>
      </c>
      <c r="AH132" s="51">
        <f t="shared" si="23"/>
        <v>13.66</v>
      </c>
      <c r="AI132" s="125">
        <v>15.2</v>
      </c>
      <c r="AJ132" s="125">
        <v>-1.54</v>
      </c>
      <c r="AK132" s="51">
        <f t="shared" si="19"/>
        <v>11.55</v>
      </c>
      <c r="AL132" s="125">
        <v>13.46</v>
      </c>
      <c r="AM132" s="125">
        <v>-1.91</v>
      </c>
      <c r="AN132" s="51">
        <f t="shared" si="20"/>
        <v>16.89</v>
      </c>
      <c r="AO132" s="125">
        <v>18.8</v>
      </c>
      <c r="AP132" s="125">
        <v>-1.91</v>
      </c>
      <c r="AQ132" s="54">
        <f t="shared" si="24"/>
        <v>2.11125</v>
      </c>
    </row>
    <row r="133" spans="1:43" s="18" customFormat="1" ht="15">
      <c r="A133" s="43">
        <v>121</v>
      </c>
      <c r="B133" s="13" t="s">
        <v>59</v>
      </c>
      <c r="C133" s="13" t="s">
        <v>77</v>
      </c>
      <c r="D133" s="41">
        <v>3</v>
      </c>
      <c r="E133" s="41"/>
      <c r="F133" s="43">
        <f>'[3]МКД'!$H$161</f>
        <v>16</v>
      </c>
      <c r="G133" s="51">
        <f aca="true" t="shared" si="27" ref="G133:G153">SUM(H133:I133)</f>
        <v>175.81</v>
      </c>
      <c r="H133" s="54">
        <v>40.9</v>
      </c>
      <c r="I133" s="51">
        <v>134.91</v>
      </c>
      <c r="J133" s="51">
        <f t="shared" si="25"/>
        <v>179.17000000000002</v>
      </c>
      <c r="K133" s="51">
        <v>26.64</v>
      </c>
      <c r="L133" s="51">
        <v>152.53</v>
      </c>
      <c r="M133" s="51">
        <f t="shared" si="26"/>
        <v>197.8</v>
      </c>
      <c r="N133" s="51">
        <v>47</v>
      </c>
      <c r="O133" s="51">
        <v>150.8</v>
      </c>
      <c r="P133" s="51">
        <f t="shared" si="16"/>
        <v>243.93</v>
      </c>
      <c r="Q133" s="51">
        <v>56.42</v>
      </c>
      <c r="R133" s="51">
        <v>187.51</v>
      </c>
      <c r="S133" s="51">
        <f t="shared" si="17"/>
        <v>228.96</v>
      </c>
      <c r="T133" s="51">
        <v>56.21</v>
      </c>
      <c r="U133" s="51">
        <v>172.75</v>
      </c>
      <c r="V133" s="51">
        <f t="shared" si="21"/>
        <v>218.05362</v>
      </c>
      <c r="W133" s="205">
        <v>47.85475</v>
      </c>
      <c r="X133" s="205">
        <v>170.19887</v>
      </c>
      <c r="Y133" s="51"/>
      <c r="Z133" s="125"/>
      <c r="AA133" s="125"/>
      <c r="AB133" s="51">
        <f t="shared" si="22"/>
        <v>191.08100000000002</v>
      </c>
      <c r="AC133" s="125">
        <f>'[5]TDSheet'!C216</f>
        <v>61.265</v>
      </c>
      <c r="AD133" s="125">
        <f>'[5]TDSheet'!D216</f>
        <v>129.816</v>
      </c>
      <c r="AE133" s="51">
        <f t="shared" si="18"/>
        <v>133.8</v>
      </c>
      <c r="AF133" s="125">
        <v>49.54</v>
      </c>
      <c r="AG133" s="125">
        <v>84.26</v>
      </c>
      <c r="AH133" s="51">
        <f t="shared" si="23"/>
        <v>138.59</v>
      </c>
      <c r="AI133" s="125">
        <v>48.15</v>
      </c>
      <c r="AJ133" s="125">
        <v>90.44</v>
      </c>
      <c r="AK133" s="51">
        <f t="shared" si="19"/>
        <v>136.6</v>
      </c>
      <c r="AL133" s="125">
        <v>46.16</v>
      </c>
      <c r="AM133" s="125">
        <v>90.44</v>
      </c>
      <c r="AN133" s="51">
        <f t="shared" si="20"/>
        <v>140.8</v>
      </c>
      <c r="AO133" s="125">
        <v>51.26</v>
      </c>
      <c r="AP133" s="125">
        <v>89.54</v>
      </c>
      <c r="AQ133" s="54">
        <f t="shared" si="24"/>
        <v>8.8</v>
      </c>
    </row>
    <row r="134" spans="1:43" s="18" customFormat="1" ht="15">
      <c r="A134" s="43">
        <v>122</v>
      </c>
      <c r="B134" s="13" t="s">
        <v>59</v>
      </c>
      <c r="C134" s="13" t="s">
        <v>77</v>
      </c>
      <c r="D134" s="41">
        <v>3</v>
      </c>
      <c r="E134" s="41" t="s">
        <v>17</v>
      </c>
      <c r="F134" s="43">
        <f>'[3]МКД'!$H$162</f>
        <v>8</v>
      </c>
      <c r="G134" s="51">
        <f t="shared" si="27"/>
        <v>36.16</v>
      </c>
      <c r="H134" s="54">
        <v>8.8</v>
      </c>
      <c r="I134" s="51">
        <v>27.36</v>
      </c>
      <c r="J134" s="51">
        <f t="shared" si="25"/>
        <v>52.870000000000005</v>
      </c>
      <c r="K134" s="51">
        <v>19.01</v>
      </c>
      <c r="L134" s="51">
        <v>33.86</v>
      </c>
      <c r="M134" s="51">
        <f>N134+O134</f>
        <v>58.09</v>
      </c>
      <c r="N134" s="51">
        <v>18.7</v>
      </c>
      <c r="O134" s="51">
        <v>39.39</v>
      </c>
      <c r="P134" s="51">
        <f t="shared" si="16"/>
        <v>46.510000000000005</v>
      </c>
      <c r="Q134" s="51">
        <v>20.39</v>
      </c>
      <c r="R134" s="51">
        <v>26.12</v>
      </c>
      <c r="S134" s="51">
        <f t="shared" si="17"/>
        <v>43.519999999999996</v>
      </c>
      <c r="T134" s="51">
        <v>19.27</v>
      </c>
      <c r="U134" s="51">
        <v>24.25</v>
      </c>
      <c r="V134" s="51">
        <f t="shared" si="21"/>
        <v>29.46071</v>
      </c>
      <c r="W134" s="205">
        <v>11.60248</v>
      </c>
      <c r="X134" s="205">
        <v>17.85823</v>
      </c>
      <c r="Y134" s="51"/>
      <c r="Z134" s="125"/>
      <c r="AA134" s="125"/>
      <c r="AB134" s="51">
        <f t="shared" si="22"/>
        <v>37.446</v>
      </c>
      <c r="AC134" s="125">
        <f>'[5]TDSheet'!C217</f>
        <v>18.903</v>
      </c>
      <c r="AD134" s="125">
        <f>'[5]TDSheet'!D217</f>
        <v>18.543</v>
      </c>
      <c r="AE134" s="51">
        <f t="shared" si="18"/>
        <v>10.55</v>
      </c>
      <c r="AF134" s="125">
        <v>13.08</v>
      </c>
      <c r="AG134" s="125">
        <v>-2.53</v>
      </c>
      <c r="AH134" s="51">
        <f t="shared" si="23"/>
        <v>16.54</v>
      </c>
      <c r="AI134" s="125">
        <v>16.88</v>
      </c>
      <c r="AJ134" s="125">
        <v>-0.34</v>
      </c>
      <c r="AK134" s="51">
        <f t="shared" si="19"/>
        <v>12.16</v>
      </c>
      <c r="AL134" s="125">
        <v>12.5</v>
      </c>
      <c r="AM134" s="125">
        <v>-0.34</v>
      </c>
      <c r="AN134" s="51">
        <f t="shared" si="20"/>
        <v>16.11</v>
      </c>
      <c r="AO134" s="125">
        <v>16.45</v>
      </c>
      <c r="AP134" s="125">
        <v>-0.34</v>
      </c>
      <c r="AQ134" s="54">
        <f t="shared" si="24"/>
        <v>2.01375</v>
      </c>
    </row>
    <row r="135" spans="1:43" s="18" customFormat="1" ht="15">
      <c r="A135" s="43">
        <v>123</v>
      </c>
      <c r="B135" s="13" t="s">
        <v>59</v>
      </c>
      <c r="C135" s="13" t="s">
        <v>77</v>
      </c>
      <c r="D135" s="41">
        <v>3</v>
      </c>
      <c r="E135" s="41" t="s">
        <v>18</v>
      </c>
      <c r="F135" s="43">
        <f>'[3]МКД'!$H$163</f>
        <v>17</v>
      </c>
      <c r="G135" s="51">
        <f t="shared" si="27"/>
        <v>798.87</v>
      </c>
      <c r="H135" s="54">
        <v>300.96</v>
      </c>
      <c r="I135" s="51">
        <v>497.91</v>
      </c>
      <c r="J135" s="51">
        <f t="shared" si="25"/>
        <v>810.27</v>
      </c>
      <c r="K135" s="51">
        <v>311.35</v>
      </c>
      <c r="L135" s="51">
        <v>498.92</v>
      </c>
      <c r="M135" s="51">
        <f t="shared" si="26"/>
        <v>824.25</v>
      </c>
      <c r="N135" s="51">
        <v>305.52</v>
      </c>
      <c r="O135" s="51">
        <v>518.73</v>
      </c>
      <c r="P135" s="51">
        <f t="shared" si="16"/>
        <v>860.3800000000001</v>
      </c>
      <c r="Q135" s="51">
        <v>300.17</v>
      </c>
      <c r="R135" s="51">
        <v>560.21</v>
      </c>
      <c r="S135" s="51">
        <f t="shared" si="17"/>
        <v>843.71</v>
      </c>
      <c r="T135" s="51">
        <v>280.39</v>
      </c>
      <c r="U135" s="51">
        <v>563.32</v>
      </c>
      <c r="V135" s="51">
        <f t="shared" si="21"/>
        <v>836.3945699999999</v>
      </c>
      <c r="W135" s="205">
        <v>291.98682</v>
      </c>
      <c r="X135" s="205">
        <v>544.40775</v>
      </c>
      <c r="Y135" s="51">
        <f>SUM(Z135:AA135)</f>
        <v>0</v>
      </c>
      <c r="Z135" s="125"/>
      <c r="AA135" s="125"/>
      <c r="AB135" s="51">
        <f t="shared" si="22"/>
        <v>819.153</v>
      </c>
      <c r="AC135" s="125">
        <f>'[5]TDSheet'!C218</f>
        <v>296.225</v>
      </c>
      <c r="AD135" s="125">
        <f>'[5]TDSheet'!D218</f>
        <v>522.928</v>
      </c>
      <c r="AE135" s="51">
        <f t="shared" si="18"/>
        <v>838.3499999999999</v>
      </c>
      <c r="AF135" s="125">
        <v>304.17</v>
      </c>
      <c r="AG135" s="125">
        <v>534.18</v>
      </c>
      <c r="AH135" s="51">
        <f t="shared" si="23"/>
        <v>841.99</v>
      </c>
      <c r="AI135" s="125">
        <v>307.93</v>
      </c>
      <c r="AJ135" s="125">
        <v>534.06</v>
      </c>
      <c r="AK135" s="51">
        <f t="shared" si="19"/>
        <v>842.72</v>
      </c>
      <c r="AL135" s="125">
        <v>308.66</v>
      </c>
      <c r="AM135" s="125">
        <v>534.06</v>
      </c>
      <c r="AN135" s="51">
        <f t="shared" si="20"/>
        <v>851.04</v>
      </c>
      <c r="AO135" s="125">
        <v>318.23</v>
      </c>
      <c r="AP135" s="125">
        <v>532.81</v>
      </c>
      <c r="AQ135" s="54">
        <f t="shared" si="24"/>
        <v>50.06117647058824</v>
      </c>
    </row>
    <row r="136" spans="1:43" s="18" customFormat="1" ht="15">
      <c r="A136" s="43">
        <v>124</v>
      </c>
      <c r="B136" s="13" t="s">
        <v>59</v>
      </c>
      <c r="C136" s="13" t="s">
        <v>77</v>
      </c>
      <c r="D136" s="41">
        <v>5</v>
      </c>
      <c r="E136" s="41"/>
      <c r="F136" s="43">
        <f>'[3]МКД'!$H$164</f>
        <v>12</v>
      </c>
      <c r="G136" s="51">
        <f t="shared" si="27"/>
        <v>147</v>
      </c>
      <c r="H136" s="54">
        <v>39</v>
      </c>
      <c r="I136" s="51">
        <v>108</v>
      </c>
      <c r="J136" s="51">
        <f t="shared" si="25"/>
        <v>172</v>
      </c>
      <c r="K136" s="51">
        <v>37.81</v>
      </c>
      <c r="L136" s="51">
        <v>134.19</v>
      </c>
      <c r="M136" s="51">
        <f t="shared" si="26"/>
        <v>218.32</v>
      </c>
      <c r="N136" s="51">
        <v>45.23</v>
      </c>
      <c r="O136" s="51">
        <v>173.09</v>
      </c>
      <c r="P136" s="51">
        <f t="shared" si="16"/>
        <v>212.37</v>
      </c>
      <c r="Q136" s="51">
        <v>47.51</v>
      </c>
      <c r="R136" s="51">
        <v>164.86</v>
      </c>
      <c r="S136" s="51">
        <f t="shared" si="17"/>
        <v>105.72</v>
      </c>
      <c r="T136" s="51">
        <v>41.65</v>
      </c>
      <c r="U136" s="51">
        <v>64.07</v>
      </c>
      <c r="V136" s="51">
        <f t="shared" si="21"/>
        <v>116.93459</v>
      </c>
      <c r="W136" s="205">
        <v>54.12823</v>
      </c>
      <c r="X136" s="205">
        <v>62.80636</v>
      </c>
      <c r="Y136" s="51"/>
      <c r="Z136" s="125"/>
      <c r="AA136" s="125"/>
      <c r="AB136" s="51">
        <f t="shared" si="22"/>
        <v>117.969</v>
      </c>
      <c r="AC136" s="125">
        <f>'[5]TDSheet'!C219</f>
        <v>56.586</v>
      </c>
      <c r="AD136" s="125">
        <f>'[5]TDSheet'!D219</f>
        <v>61.383</v>
      </c>
      <c r="AE136" s="51">
        <f t="shared" si="18"/>
        <v>123.23</v>
      </c>
      <c r="AF136" s="125">
        <v>61.06</v>
      </c>
      <c r="AG136" s="125">
        <v>62.17</v>
      </c>
      <c r="AH136" s="51">
        <f t="shared" si="23"/>
        <v>119.59</v>
      </c>
      <c r="AI136" s="125">
        <v>57.42</v>
      </c>
      <c r="AJ136" s="125">
        <v>62.17</v>
      </c>
      <c r="AK136" s="51">
        <f t="shared" si="19"/>
        <v>132.64</v>
      </c>
      <c r="AL136" s="125">
        <v>70.47</v>
      </c>
      <c r="AM136" s="125">
        <v>62.17</v>
      </c>
      <c r="AN136" s="51">
        <f aca="true" t="shared" si="28" ref="AN136:AN144">SUM(AO136:AP136)</f>
        <v>147.03</v>
      </c>
      <c r="AO136" s="125">
        <v>84.86</v>
      </c>
      <c r="AP136" s="125">
        <v>62.17</v>
      </c>
      <c r="AQ136" s="54">
        <f t="shared" si="24"/>
        <v>12.2525</v>
      </c>
    </row>
    <row r="137" spans="1:43" s="18" customFormat="1" ht="15">
      <c r="A137" s="43">
        <v>125</v>
      </c>
      <c r="B137" s="13" t="s">
        <v>59</v>
      </c>
      <c r="C137" s="13" t="s">
        <v>77</v>
      </c>
      <c r="D137" s="41">
        <v>5</v>
      </c>
      <c r="E137" s="41" t="s">
        <v>17</v>
      </c>
      <c r="F137" s="43">
        <f>'[3]МКД'!$H$165</f>
        <v>8</v>
      </c>
      <c r="G137" s="51">
        <f t="shared" si="27"/>
        <v>302.1</v>
      </c>
      <c r="H137" s="54">
        <v>104.53</v>
      </c>
      <c r="I137" s="51">
        <v>197.57</v>
      </c>
      <c r="J137" s="51">
        <f t="shared" si="25"/>
        <v>302.02</v>
      </c>
      <c r="K137" s="51">
        <v>104.83</v>
      </c>
      <c r="L137" s="51">
        <v>197.19</v>
      </c>
      <c r="M137" s="51">
        <f t="shared" si="26"/>
        <v>304.29999999999995</v>
      </c>
      <c r="N137" s="51">
        <v>105.1</v>
      </c>
      <c r="O137" s="51">
        <v>199.2</v>
      </c>
      <c r="P137" s="51">
        <f aca="true" t="shared" si="29" ref="P137:P153">SUM(Q137:R137)</f>
        <v>106.07</v>
      </c>
      <c r="Q137" s="51">
        <v>106.07</v>
      </c>
      <c r="R137" s="51"/>
      <c r="S137" s="51">
        <f aca="true" t="shared" si="30" ref="S137:S153">SUM(T137:U137)</f>
        <v>288.34000000000003</v>
      </c>
      <c r="T137" s="51">
        <v>99.34</v>
      </c>
      <c r="U137" s="51">
        <v>189</v>
      </c>
      <c r="V137" s="51">
        <f t="shared" si="21"/>
        <v>279.80001</v>
      </c>
      <c r="W137" s="205">
        <v>97.42566000000001</v>
      </c>
      <c r="X137" s="205">
        <v>182.37435</v>
      </c>
      <c r="Y137" s="51"/>
      <c r="Z137" s="125"/>
      <c r="AA137" s="125"/>
      <c r="AB137" s="51">
        <f t="shared" si="22"/>
        <v>232.628</v>
      </c>
      <c r="AC137" s="125">
        <f>'[5]TDSheet'!C220</f>
        <v>83.439</v>
      </c>
      <c r="AD137" s="125">
        <f>'[5]TDSheet'!D220</f>
        <v>149.189</v>
      </c>
      <c r="AE137" s="51">
        <f aca="true" t="shared" si="31" ref="AE137:AE144">SUM(AF137:AG137)</f>
        <v>232.3</v>
      </c>
      <c r="AF137" s="125">
        <v>85.62</v>
      </c>
      <c r="AG137" s="125">
        <v>146.68</v>
      </c>
      <c r="AH137" s="51">
        <f t="shared" si="23"/>
        <v>214.12</v>
      </c>
      <c r="AI137" s="125">
        <v>79.97</v>
      </c>
      <c r="AJ137" s="125">
        <v>134.15</v>
      </c>
      <c r="AK137" s="51">
        <f aca="true" t="shared" si="32" ref="AK137:AK153">SUM(AL137:AM137)</f>
        <v>213.62</v>
      </c>
      <c r="AL137" s="125">
        <v>75.42</v>
      </c>
      <c r="AM137" s="125">
        <v>138.2</v>
      </c>
      <c r="AN137" s="51">
        <f t="shared" si="28"/>
        <v>206.8</v>
      </c>
      <c r="AO137" s="125">
        <v>75.75</v>
      </c>
      <c r="AP137" s="125">
        <v>131.05</v>
      </c>
      <c r="AQ137" s="54">
        <f aca="true" t="shared" si="33" ref="AQ137:AQ154">AN137/F137</f>
        <v>25.85</v>
      </c>
    </row>
    <row r="138" spans="1:43" s="18" customFormat="1" ht="15">
      <c r="A138" s="43">
        <v>126</v>
      </c>
      <c r="B138" s="13" t="s">
        <v>59</v>
      </c>
      <c r="C138" s="13" t="s">
        <v>55</v>
      </c>
      <c r="D138" s="41">
        <v>5</v>
      </c>
      <c r="E138" s="41"/>
      <c r="F138" s="43">
        <f>'[1]МКД'!$H$24</f>
        <v>24</v>
      </c>
      <c r="G138" s="51">
        <f t="shared" si="27"/>
        <v>1425.49</v>
      </c>
      <c r="H138" s="54">
        <v>275.94</v>
      </c>
      <c r="I138" s="51">
        <v>1149.55</v>
      </c>
      <c r="J138" s="51">
        <f t="shared" si="25"/>
        <v>1439.18</v>
      </c>
      <c r="K138" s="51">
        <v>276.48</v>
      </c>
      <c r="L138" s="51">
        <v>1162.7</v>
      </c>
      <c r="M138" s="51">
        <f t="shared" si="26"/>
        <v>1370.0700000000002</v>
      </c>
      <c r="N138" s="51">
        <v>266.66</v>
      </c>
      <c r="O138" s="51">
        <v>1103.41</v>
      </c>
      <c r="P138" s="51">
        <f t="shared" si="29"/>
        <v>1370.56</v>
      </c>
      <c r="Q138" s="51">
        <v>275.19</v>
      </c>
      <c r="R138" s="51">
        <v>1095.37</v>
      </c>
      <c r="S138" s="51">
        <f t="shared" si="30"/>
        <v>1369.58</v>
      </c>
      <c r="T138" s="51">
        <v>278.56</v>
      </c>
      <c r="U138" s="51">
        <v>1091.02</v>
      </c>
      <c r="V138" s="51">
        <f aca="true" t="shared" si="34" ref="V138:V153">SUM(W138:X138)</f>
        <v>1371.04993</v>
      </c>
      <c r="W138" s="205">
        <v>282.13203999999996</v>
      </c>
      <c r="X138" s="205">
        <v>1088.91789</v>
      </c>
      <c r="Y138" s="51">
        <f>SUM(Z138:AA138)</f>
        <v>0</v>
      </c>
      <c r="Z138" s="125"/>
      <c r="AA138" s="125"/>
      <c r="AB138" s="51">
        <f aca="true" t="shared" si="35" ref="AB138:AB154">SUM(AC138:AD138)</f>
        <v>1372.061</v>
      </c>
      <c r="AC138" s="125">
        <f>'[5]TDSheet'!C27</f>
        <v>283.018</v>
      </c>
      <c r="AD138" s="125">
        <f>'[5]TDSheet'!D27</f>
        <v>1089.043</v>
      </c>
      <c r="AE138" s="51">
        <f t="shared" si="31"/>
        <v>1378.91</v>
      </c>
      <c r="AF138" s="125">
        <v>289.99</v>
      </c>
      <c r="AG138" s="125">
        <v>1088.92</v>
      </c>
      <c r="AH138" s="51">
        <f aca="true" t="shared" si="36" ref="AH138:AH154">SUM(AI138:AJ138)</f>
        <v>1376.72</v>
      </c>
      <c r="AI138" s="125">
        <v>294.5</v>
      </c>
      <c r="AJ138" s="125">
        <v>1082.22</v>
      </c>
      <c r="AK138" s="51">
        <f t="shared" si="32"/>
        <v>1376.93</v>
      </c>
      <c r="AL138" s="125">
        <v>301.01</v>
      </c>
      <c r="AM138" s="125">
        <v>1075.92</v>
      </c>
      <c r="AN138" s="51">
        <f t="shared" si="28"/>
        <v>1377.73</v>
      </c>
      <c r="AO138" s="125">
        <v>303.33</v>
      </c>
      <c r="AP138" s="125">
        <v>1074.4</v>
      </c>
      <c r="AQ138" s="54">
        <f t="shared" si="33"/>
        <v>57.40541666666667</v>
      </c>
    </row>
    <row r="139" spans="1:43" s="18" customFormat="1" ht="15">
      <c r="A139" s="43">
        <v>127</v>
      </c>
      <c r="B139" s="13" t="s">
        <v>59</v>
      </c>
      <c r="C139" s="13" t="s">
        <v>55</v>
      </c>
      <c r="D139" s="41">
        <v>5</v>
      </c>
      <c r="E139" s="41" t="s">
        <v>17</v>
      </c>
      <c r="F139" s="43">
        <f>'[1]МКД'!$H$25</f>
        <v>12</v>
      </c>
      <c r="G139" s="51">
        <f t="shared" si="27"/>
        <v>364.61</v>
      </c>
      <c r="H139" s="54">
        <v>220.29</v>
      </c>
      <c r="I139" s="51">
        <v>144.32</v>
      </c>
      <c r="J139" s="51">
        <f t="shared" si="25"/>
        <v>378.81</v>
      </c>
      <c r="K139" s="51">
        <v>227.11</v>
      </c>
      <c r="L139" s="51">
        <v>151.7</v>
      </c>
      <c r="M139" s="51">
        <f t="shared" si="26"/>
        <v>380.45000000000005</v>
      </c>
      <c r="N139" s="51">
        <v>228.62</v>
      </c>
      <c r="O139" s="51">
        <v>151.83</v>
      </c>
      <c r="P139" s="51">
        <f t="shared" si="29"/>
        <v>395.06</v>
      </c>
      <c r="Q139" s="51">
        <v>236.61</v>
      </c>
      <c r="R139" s="51">
        <v>158.45</v>
      </c>
      <c r="S139" s="51">
        <f t="shared" si="30"/>
        <v>401.15999999999997</v>
      </c>
      <c r="T139" s="51">
        <v>234.39</v>
      </c>
      <c r="U139" s="51">
        <v>166.77</v>
      </c>
      <c r="V139" s="51">
        <f t="shared" si="34"/>
        <v>408.69358</v>
      </c>
      <c r="W139" s="205">
        <v>237.28892000000002</v>
      </c>
      <c r="X139" s="205">
        <v>171.40466</v>
      </c>
      <c r="Y139" s="51"/>
      <c r="Z139" s="125"/>
      <c r="AA139" s="125"/>
      <c r="AB139" s="51">
        <f t="shared" si="35"/>
        <v>412.03200000000004</v>
      </c>
      <c r="AC139" s="125">
        <f>'[5]TDSheet'!C28</f>
        <v>241.846</v>
      </c>
      <c r="AD139" s="125">
        <f>'[5]TDSheet'!D28</f>
        <v>170.186</v>
      </c>
      <c r="AE139" s="51">
        <f t="shared" si="31"/>
        <v>424.62</v>
      </c>
      <c r="AF139" s="125">
        <v>241.14</v>
      </c>
      <c r="AG139" s="125">
        <v>183.48</v>
      </c>
      <c r="AH139" s="51">
        <f t="shared" si="36"/>
        <v>432.99</v>
      </c>
      <c r="AI139" s="125">
        <v>248.19</v>
      </c>
      <c r="AJ139" s="125">
        <v>184.8</v>
      </c>
      <c r="AK139" s="51">
        <f t="shared" si="32"/>
        <v>438.56</v>
      </c>
      <c r="AL139" s="125">
        <v>242.85</v>
      </c>
      <c r="AM139" s="125">
        <v>195.71</v>
      </c>
      <c r="AN139" s="51">
        <f t="shared" si="28"/>
        <v>450.24</v>
      </c>
      <c r="AO139" s="125">
        <v>238.8</v>
      </c>
      <c r="AP139" s="125">
        <v>211.44</v>
      </c>
      <c r="AQ139" s="54">
        <f t="shared" si="33"/>
        <v>37.52</v>
      </c>
    </row>
    <row r="140" spans="1:43" s="18" customFormat="1" ht="15">
      <c r="A140" s="43">
        <v>128</v>
      </c>
      <c r="B140" s="13" t="s">
        <v>59</v>
      </c>
      <c r="C140" s="13" t="s">
        <v>28</v>
      </c>
      <c r="D140" s="41">
        <v>2</v>
      </c>
      <c r="E140" s="41"/>
      <c r="F140" s="43">
        <f>'[1]МКД'!$H$8</f>
        <v>16</v>
      </c>
      <c r="G140" s="51">
        <f t="shared" si="27"/>
        <v>184.78</v>
      </c>
      <c r="H140" s="54">
        <v>19.12</v>
      </c>
      <c r="I140" s="51">
        <v>165.66</v>
      </c>
      <c r="J140" s="51">
        <f t="shared" si="25"/>
        <v>193.39</v>
      </c>
      <c r="K140" s="51">
        <v>24.35</v>
      </c>
      <c r="L140" s="51">
        <v>169.04</v>
      </c>
      <c r="M140" s="51">
        <f t="shared" si="26"/>
        <v>194.04999999999998</v>
      </c>
      <c r="N140" s="51">
        <v>25.82</v>
      </c>
      <c r="O140" s="51">
        <v>168.23</v>
      </c>
      <c r="P140" s="51">
        <f t="shared" si="29"/>
        <v>183.85</v>
      </c>
      <c r="Q140" s="51">
        <v>28.53</v>
      </c>
      <c r="R140" s="51">
        <v>155.32</v>
      </c>
      <c r="S140" s="51">
        <f t="shared" si="30"/>
        <v>150.07</v>
      </c>
      <c r="T140" s="51">
        <v>24.37</v>
      </c>
      <c r="U140" s="51">
        <v>125.7</v>
      </c>
      <c r="V140" s="51">
        <f t="shared" si="34"/>
        <v>174.32714</v>
      </c>
      <c r="W140" s="205">
        <v>30.11991</v>
      </c>
      <c r="X140" s="205">
        <v>144.20723</v>
      </c>
      <c r="Y140" s="51"/>
      <c r="Z140" s="125"/>
      <c r="AA140" s="125"/>
      <c r="AB140" s="51">
        <f t="shared" si="35"/>
        <v>100.324</v>
      </c>
      <c r="AC140" s="125">
        <f>'[5]TDSheet'!C12</f>
        <v>28.429</v>
      </c>
      <c r="AD140" s="125">
        <f>'[5]TDSheet'!D12</f>
        <v>71.895</v>
      </c>
      <c r="AE140" s="51">
        <f t="shared" si="31"/>
        <v>69</v>
      </c>
      <c r="AF140" s="125">
        <v>23.09</v>
      </c>
      <c r="AG140" s="125">
        <v>45.91</v>
      </c>
      <c r="AH140" s="51">
        <f t="shared" si="36"/>
        <v>56.940000000000005</v>
      </c>
      <c r="AI140" s="125">
        <v>21.67</v>
      </c>
      <c r="AJ140" s="125">
        <v>35.27</v>
      </c>
      <c r="AK140" s="51">
        <f t="shared" si="32"/>
        <v>47.43</v>
      </c>
      <c r="AL140" s="125">
        <v>17.71</v>
      </c>
      <c r="AM140" s="125">
        <v>29.72</v>
      </c>
      <c r="AN140" s="51">
        <f t="shared" si="28"/>
        <v>50.05</v>
      </c>
      <c r="AO140" s="125">
        <v>20.33</v>
      </c>
      <c r="AP140" s="125">
        <v>29.72</v>
      </c>
      <c r="AQ140" s="54">
        <f t="shared" si="33"/>
        <v>3.128125</v>
      </c>
    </row>
    <row r="141" spans="1:43" s="18" customFormat="1" ht="15">
      <c r="A141" s="43">
        <v>129</v>
      </c>
      <c r="B141" s="13" t="s">
        <v>59</v>
      </c>
      <c r="C141" s="13" t="s">
        <v>28</v>
      </c>
      <c r="D141" s="143">
        <v>4</v>
      </c>
      <c r="E141" s="41"/>
      <c r="F141" s="43">
        <f>'[1]МКД'!$H$9</f>
        <v>16</v>
      </c>
      <c r="G141" s="51">
        <f t="shared" si="27"/>
        <v>79.34</v>
      </c>
      <c r="H141" s="54">
        <v>15.43</v>
      </c>
      <c r="I141" s="51">
        <v>63.91</v>
      </c>
      <c r="J141" s="51">
        <f t="shared" si="25"/>
        <v>112.97</v>
      </c>
      <c r="K141" s="51">
        <v>21.28</v>
      </c>
      <c r="L141" s="51">
        <v>91.69</v>
      </c>
      <c r="M141" s="51">
        <f t="shared" si="26"/>
        <v>120.44</v>
      </c>
      <c r="N141" s="51">
        <v>23.29</v>
      </c>
      <c r="O141" s="51">
        <v>97.15</v>
      </c>
      <c r="P141" s="51">
        <f t="shared" si="29"/>
        <v>111.72</v>
      </c>
      <c r="Q141" s="51">
        <v>30.24</v>
      </c>
      <c r="R141" s="51">
        <v>81.48</v>
      </c>
      <c r="S141" s="51">
        <f t="shared" si="30"/>
        <v>72.75999999999999</v>
      </c>
      <c r="T141" s="51">
        <v>15.78</v>
      </c>
      <c r="U141" s="51">
        <v>56.98</v>
      </c>
      <c r="V141" s="51">
        <f t="shared" si="34"/>
        <v>108.4477</v>
      </c>
      <c r="W141" s="205">
        <v>14.53561</v>
      </c>
      <c r="X141" s="205">
        <v>93.91208999999999</v>
      </c>
      <c r="Y141" s="51"/>
      <c r="Z141" s="125"/>
      <c r="AA141" s="125"/>
      <c r="AB141" s="51">
        <f t="shared" si="35"/>
        <v>54.989</v>
      </c>
      <c r="AC141" s="125">
        <f>'[5]TDSheet'!C13</f>
        <v>22.866</v>
      </c>
      <c r="AD141" s="125">
        <f>'[5]TDSheet'!D13</f>
        <v>32.123</v>
      </c>
      <c r="AE141" s="51">
        <f t="shared" si="31"/>
        <v>28.9</v>
      </c>
      <c r="AF141" s="125">
        <v>22.04</v>
      </c>
      <c r="AG141" s="125">
        <v>6.86</v>
      </c>
      <c r="AH141" s="51">
        <f t="shared" si="36"/>
        <v>32.28</v>
      </c>
      <c r="AI141" s="125">
        <v>26.58</v>
      </c>
      <c r="AJ141" s="125">
        <v>5.7</v>
      </c>
      <c r="AK141" s="51">
        <f t="shared" si="32"/>
        <v>39.79</v>
      </c>
      <c r="AL141" s="125">
        <v>34.53</v>
      </c>
      <c r="AM141" s="125">
        <v>5.26</v>
      </c>
      <c r="AN141" s="51">
        <f t="shared" si="28"/>
        <v>19.89</v>
      </c>
      <c r="AO141" s="125">
        <v>21.7</v>
      </c>
      <c r="AP141" s="125">
        <v>-1.81</v>
      </c>
      <c r="AQ141" s="54">
        <f t="shared" si="33"/>
        <v>1.243125</v>
      </c>
    </row>
    <row r="142" spans="1:43" s="18" customFormat="1" ht="15" hidden="1" outlineLevel="1">
      <c r="A142" s="43"/>
      <c r="B142" s="13" t="s">
        <v>59</v>
      </c>
      <c r="C142" s="13" t="s">
        <v>28</v>
      </c>
      <c r="D142" s="143">
        <v>5</v>
      </c>
      <c r="E142" s="41"/>
      <c r="F142" s="11">
        <f>'[2]МКД'!$H$230</f>
        <v>15</v>
      </c>
      <c r="G142" s="51">
        <f t="shared" si="27"/>
        <v>124.42999999999999</v>
      </c>
      <c r="H142" s="54">
        <v>99.46</v>
      </c>
      <c r="I142" s="51">
        <v>24.97</v>
      </c>
      <c r="J142" s="51">
        <f t="shared" si="25"/>
        <v>0</v>
      </c>
      <c r="K142" s="250" t="s">
        <v>141</v>
      </c>
      <c r="L142" s="251"/>
      <c r="M142" s="51">
        <f t="shared" si="26"/>
        <v>0</v>
      </c>
      <c r="N142" s="250" t="s">
        <v>141</v>
      </c>
      <c r="O142" s="251"/>
      <c r="P142" s="51">
        <f t="shared" si="29"/>
        <v>0</v>
      </c>
      <c r="Q142" s="250" t="s">
        <v>141</v>
      </c>
      <c r="R142" s="251"/>
      <c r="S142" s="51">
        <f t="shared" si="30"/>
        <v>0</v>
      </c>
      <c r="T142" s="250"/>
      <c r="U142" s="251"/>
      <c r="V142" s="51">
        <f t="shared" si="34"/>
        <v>0</v>
      </c>
      <c r="W142" s="250"/>
      <c r="X142" s="251"/>
      <c r="Y142" s="51"/>
      <c r="Z142" s="125"/>
      <c r="AA142" s="125"/>
      <c r="AB142" s="51">
        <f t="shared" si="35"/>
        <v>0</v>
      </c>
      <c r="AC142" s="125"/>
      <c r="AD142" s="125"/>
      <c r="AE142" s="51">
        <f t="shared" si="31"/>
        <v>0</v>
      </c>
      <c r="AF142" s="349" t="s">
        <v>141</v>
      </c>
      <c r="AG142" s="350"/>
      <c r="AH142" s="51">
        <f t="shared" si="36"/>
        <v>0</v>
      </c>
      <c r="AI142" s="125"/>
      <c r="AJ142" s="125"/>
      <c r="AK142" s="51">
        <f t="shared" si="32"/>
        <v>0</v>
      </c>
      <c r="AL142" s="125"/>
      <c r="AM142" s="125"/>
      <c r="AN142" s="51">
        <f t="shared" si="28"/>
        <v>0</v>
      </c>
      <c r="AO142" s="125"/>
      <c r="AP142" s="125"/>
      <c r="AQ142" s="54">
        <f t="shared" si="33"/>
        <v>0</v>
      </c>
    </row>
    <row r="143" spans="1:43" s="18" customFormat="1" ht="15" collapsed="1">
      <c r="A143" s="43">
        <v>130</v>
      </c>
      <c r="B143" s="13" t="s">
        <v>59</v>
      </c>
      <c r="C143" s="13" t="s">
        <v>28</v>
      </c>
      <c r="D143" s="41">
        <v>6</v>
      </c>
      <c r="E143" s="41"/>
      <c r="F143" s="43">
        <f>'[1]МКД'!$H$10</f>
        <v>12</v>
      </c>
      <c r="G143" s="51">
        <f t="shared" si="27"/>
        <v>159.5</v>
      </c>
      <c r="H143" s="54">
        <v>20.6</v>
      </c>
      <c r="I143" s="51">
        <v>138.9</v>
      </c>
      <c r="J143" s="51">
        <f t="shared" si="25"/>
        <v>188.14</v>
      </c>
      <c r="K143" s="51">
        <v>32.66</v>
      </c>
      <c r="L143" s="51">
        <v>155.48</v>
      </c>
      <c r="M143" s="51">
        <f t="shared" si="26"/>
        <v>186.01</v>
      </c>
      <c r="N143" s="51">
        <v>35.63</v>
      </c>
      <c r="O143" s="51">
        <v>150.38</v>
      </c>
      <c r="P143" s="51">
        <f t="shared" si="29"/>
        <v>205.97</v>
      </c>
      <c r="Q143" s="51">
        <v>43.25</v>
      </c>
      <c r="R143" s="51">
        <v>162.72</v>
      </c>
      <c r="S143" s="51">
        <f t="shared" si="30"/>
        <v>204.1</v>
      </c>
      <c r="T143" s="51">
        <v>34.26</v>
      </c>
      <c r="U143" s="51">
        <v>169.84</v>
      </c>
      <c r="V143" s="51">
        <f t="shared" si="34"/>
        <v>181.03166</v>
      </c>
      <c r="W143" s="205">
        <v>33.99494</v>
      </c>
      <c r="X143" s="205">
        <v>147.03672</v>
      </c>
      <c r="Y143" s="51"/>
      <c r="Z143" s="125"/>
      <c r="AA143" s="125"/>
      <c r="AB143" s="51">
        <f t="shared" si="35"/>
        <v>153.068</v>
      </c>
      <c r="AC143" s="125">
        <f>'[5]TDSheet'!C22</f>
        <v>38.511</v>
      </c>
      <c r="AD143" s="125">
        <f>'[5]TDSheet'!D22</f>
        <v>114.557</v>
      </c>
      <c r="AE143" s="51">
        <f t="shared" si="31"/>
        <v>158.88</v>
      </c>
      <c r="AF143" s="125">
        <v>42.25</v>
      </c>
      <c r="AG143" s="125">
        <v>116.63</v>
      </c>
      <c r="AH143" s="51">
        <f t="shared" si="36"/>
        <v>134.39</v>
      </c>
      <c r="AI143" s="125">
        <v>36.28</v>
      </c>
      <c r="AJ143" s="125">
        <v>98.11</v>
      </c>
      <c r="AK143" s="51">
        <f t="shared" si="32"/>
        <v>110.02000000000001</v>
      </c>
      <c r="AL143" s="125">
        <v>33.15</v>
      </c>
      <c r="AM143" s="125">
        <v>76.87</v>
      </c>
      <c r="AN143" s="51">
        <f t="shared" si="28"/>
        <v>91.04</v>
      </c>
      <c r="AO143" s="125">
        <v>39.34</v>
      </c>
      <c r="AP143" s="125">
        <v>51.7</v>
      </c>
      <c r="AQ143" s="54">
        <f t="shared" si="33"/>
        <v>7.586666666666667</v>
      </c>
    </row>
    <row r="144" spans="1:43" s="18" customFormat="1" ht="15">
      <c r="A144" s="43">
        <v>131</v>
      </c>
      <c r="B144" s="13" t="s">
        <v>59</v>
      </c>
      <c r="C144" s="13" t="s">
        <v>28</v>
      </c>
      <c r="D144" s="41">
        <v>7</v>
      </c>
      <c r="E144" s="41" t="s">
        <v>17</v>
      </c>
      <c r="F144" s="43">
        <f>'[1]МКД'!$H$11</f>
        <v>12</v>
      </c>
      <c r="G144" s="51">
        <f t="shared" si="27"/>
        <v>99.96</v>
      </c>
      <c r="H144" s="54">
        <v>28.8</v>
      </c>
      <c r="I144" s="51">
        <v>71.16</v>
      </c>
      <c r="J144" s="51">
        <f t="shared" si="25"/>
        <v>146.86</v>
      </c>
      <c r="K144" s="51">
        <v>38.94</v>
      </c>
      <c r="L144" s="51">
        <v>107.92</v>
      </c>
      <c r="M144" s="51">
        <f t="shared" si="26"/>
        <v>190.27</v>
      </c>
      <c r="N144" s="51">
        <v>54.72</v>
      </c>
      <c r="O144" s="51">
        <v>135.55</v>
      </c>
      <c r="P144" s="51">
        <f t="shared" si="29"/>
        <v>188.73999999999998</v>
      </c>
      <c r="Q144" s="51">
        <v>54.98</v>
      </c>
      <c r="R144" s="51">
        <v>133.76</v>
      </c>
      <c r="S144" s="51">
        <f t="shared" si="30"/>
        <v>158.06</v>
      </c>
      <c r="T144" s="51">
        <v>45.31</v>
      </c>
      <c r="U144" s="51">
        <v>112.75</v>
      </c>
      <c r="V144" s="51">
        <f t="shared" si="34"/>
        <v>190.86375999999998</v>
      </c>
      <c r="W144" s="205">
        <v>56.545989999999996</v>
      </c>
      <c r="X144" s="205">
        <v>134.31777</v>
      </c>
      <c r="Y144" s="51"/>
      <c r="Z144" s="125"/>
      <c r="AA144" s="125"/>
      <c r="AB144" s="51">
        <f t="shared" si="35"/>
        <v>79.401</v>
      </c>
      <c r="AC144" s="125">
        <f>'[5]TDSheet'!C24</f>
        <v>50.394</v>
      </c>
      <c r="AD144" s="125">
        <f>'[5]TDSheet'!D24</f>
        <v>29.007</v>
      </c>
      <c r="AE144" s="51">
        <f t="shared" si="31"/>
        <v>74.62</v>
      </c>
      <c r="AF144" s="125">
        <v>52.21</v>
      </c>
      <c r="AG144" s="125">
        <v>22.41</v>
      </c>
      <c r="AH144" s="51">
        <f t="shared" si="36"/>
        <v>50.8</v>
      </c>
      <c r="AI144" s="125">
        <v>43.79</v>
      </c>
      <c r="AJ144" s="125">
        <v>7.01</v>
      </c>
      <c r="AK144" s="51">
        <f t="shared" si="32"/>
        <v>65.57000000000001</v>
      </c>
      <c r="AL144" s="125">
        <v>58.56</v>
      </c>
      <c r="AM144" s="125">
        <v>7.01</v>
      </c>
      <c r="AN144" s="51">
        <f t="shared" si="28"/>
        <v>77.08999999999999</v>
      </c>
      <c r="AO144" s="125">
        <v>70.82</v>
      </c>
      <c r="AP144" s="125">
        <v>6.27</v>
      </c>
      <c r="AQ144" s="54">
        <f t="shared" si="33"/>
        <v>6.4241666666666655</v>
      </c>
    </row>
    <row r="145" spans="1:43" s="18" customFormat="1" ht="15">
      <c r="A145" s="43">
        <v>132</v>
      </c>
      <c r="B145" s="13" t="s">
        <v>59</v>
      </c>
      <c r="C145" s="13" t="s">
        <v>28</v>
      </c>
      <c r="D145" s="41">
        <v>8</v>
      </c>
      <c r="E145" s="41"/>
      <c r="F145" s="43">
        <f>'[1]МКД'!$H$12</f>
        <v>12</v>
      </c>
      <c r="G145" s="51">
        <f t="shared" si="27"/>
        <v>509.3</v>
      </c>
      <c r="H145" s="54">
        <v>21.23</v>
      </c>
      <c r="I145" s="51">
        <v>488.07</v>
      </c>
      <c r="J145" s="51">
        <f t="shared" si="25"/>
        <v>478.84000000000003</v>
      </c>
      <c r="K145" s="51">
        <v>1.42</v>
      </c>
      <c r="L145" s="51">
        <v>477.42</v>
      </c>
      <c r="M145" s="51">
        <f t="shared" si="26"/>
        <v>458.43</v>
      </c>
      <c r="N145" s="51">
        <v>4.1</v>
      </c>
      <c r="O145" s="51">
        <v>454.33</v>
      </c>
      <c r="P145" s="51">
        <f t="shared" si="29"/>
        <v>440.59000000000003</v>
      </c>
      <c r="Q145" s="51">
        <v>10.11</v>
      </c>
      <c r="R145" s="51">
        <v>430.48</v>
      </c>
      <c r="S145" s="51">
        <f t="shared" si="30"/>
        <v>406.92</v>
      </c>
      <c r="T145" s="51">
        <v>8.31</v>
      </c>
      <c r="U145" s="51">
        <v>398.61</v>
      </c>
      <c r="V145" s="51">
        <f t="shared" si="34"/>
        <v>347.85652</v>
      </c>
      <c r="W145" s="205">
        <v>13.463059999999999</v>
      </c>
      <c r="X145" s="205">
        <v>334.39346</v>
      </c>
      <c r="Y145" s="51">
        <f>SUM(Z145:AA145)</f>
        <v>0</v>
      </c>
      <c r="Z145" s="125"/>
      <c r="AA145" s="125"/>
      <c r="AB145" s="51">
        <f t="shared" si="35"/>
        <v>279.238</v>
      </c>
      <c r="AC145" s="125">
        <f>'[5]TDSheet'!C26</f>
        <v>3.424</v>
      </c>
      <c r="AD145" s="125">
        <f>'[5]TDSheet'!D26</f>
        <v>275.814</v>
      </c>
      <c r="AE145" s="51">
        <f>SUM(AF145:AG145)</f>
        <v>256.75</v>
      </c>
      <c r="AF145" s="125">
        <v>8.07</v>
      </c>
      <c r="AG145" s="125">
        <v>248.68</v>
      </c>
      <c r="AH145" s="51">
        <f t="shared" si="36"/>
        <v>233.72000000000003</v>
      </c>
      <c r="AI145" s="125">
        <v>8.89</v>
      </c>
      <c r="AJ145" s="125">
        <v>224.83</v>
      </c>
      <c r="AK145" s="51">
        <f t="shared" si="32"/>
        <v>174.57</v>
      </c>
      <c r="AL145" s="125">
        <v>9.72</v>
      </c>
      <c r="AM145" s="125">
        <v>164.85</v>
      </c>
      <c r="AN145" s="51">
        <f>SUM(AO145:AP145)</f>
        <v>156.54</v>
      </c>
      <c r="AO145" s="125">
        <v>11.69</v>
      </c>
      <c r="AP145" s="125">
        <v>144.85</v>
      </c>
      <c r="AQ145" s="54">
        <f t="shared" si="33"/>
        <v>13.045</v>
      </c>
    </row>
    <row r="146" spans="1:43" s="18" customFormat="1" ht="15">
      <c r="A146" s="43">
        <v>133</v>
      </c>
      <c r="B146" s="13" t="s">
        <v>59</v>
      </c>
      <c r="C146" s="13" t="s">
        <v>28</v>
      </c>
      <c r="D146" s="41">
        <v>10</v>
      </c>
      <c r="E146" s="41"/>
      <c r="F146" s="43">
        <f>'[1]МКД'!$H$13</f>
        <v>13</v>
      </c>
      <c r="G146" s="51">
        <f t="shared" si="27"/>
        <v>344.62</v>
      </c>
      <c r="H146" s="54">
        <v>114.1</v>
      </c>
      <c r="I146" s="51">
        <v>230.52</v>
      </c>
      <c r="J146" s="51">
        <f t="shared" si="25"/>
        <v>368.53999999999996</v>
      </c>
      <c r="K146" s="51">
        <v>119.81</v>
      </c>
      <c r="L146" s="51">
        <v>248.73</v>
      </c>
      <c r="M146" s="51">
        <f t="shared" si="26"/>
        <v>378.39</v>
      </c>
      <c r="N146" s="51">
        <v>121.77</v>
      </c>
      <c r="O146" s="51">
        <v>256.62</v>
      </c>
      <c r="P146" s="51">
        <f t="shared" si="29"/>
        <v>412.21</v>
      </c>
      <c r="Q146" s="51">
        <v>124.7</v>
      </c>
      <c r="R146" s="51">
        <v>287.51</v>
      </c>
      <c r="S146" s="51">
        <f t="shared" si="30"/>
        <v>305.53</v>
      </c>
      <c r="T146" s="51">
        <v>96.11</v>
      </c>
      <c r="U146" s="51">
        <v>209.42</v>
      </c>
      <c r="V146" s="51">
        <f t="shared" si="34"/>
        <v>270.43817</v>
      </c>
      <c r="W146" s="205">
        <v>98.99112</v>
      </c>
      <c r="X146" s="205">
        <v>171.44705</v>
      </c>
      <c r="Y146" s="51">
        <f>SUM(Z146:AA146)</f>
        <v>0</v>
      </c>
      <c r="Z146" s="125"/>
      <c r="AA146" s="125"/>
      <c r="AB146" s="51">
        <f t="shared" si="35"/>
        <v>280.743</v>
      </c>
      <c r="AC146" s="125">
        <f>'[5]TDSheet'!C8</f>
        <v>109.203</v>
      </c>
      <c r="AD146" s="125">
        <f>'[5]TDSheet'!D8</f>
        <v>171.54</v>
      </c>
      <c r="AE146" s="51">
        <f>SUM(AF146:AG146)</f>
        <v>276.46000000000004</v>
      </c>
      <c r="AF146" s="125">
        <v>108.03</v>
      </c>
      <c r="AG146" s="125">
        <v>168.43</v>
      </c>
      <c r="AH146" s="51">
        <f t="shared" si="36"/>
        <v>280.15</v>
      </c>
      <c r="AI146" s="125">
        <v>111.84</v>
      </c>
      <c r="AJ146" s="125">
        <v>168.31</v>
      </c>
      <c r="AK146" s="51">
        <f t="shared" si="32"/>
        <v>284.21</v>
      </c>
      <c r="AL146" s="125">
        <v>118.02</v>
      </c>
      <c r="AM146" s="125">
        <v>166.19</v>
      </c>
      <c r="AN146" s="51">
        <f>SUM(AO146:AP146)</f>
        <v>274.39</v>
      </c>
      <c r="AO146" s="125">
        <v>111.32</v>
      </c>
      <c r="AP146" s="125">
        <v>163.07</v>
      </c>
      <c r="AQ146" s="54">
        <f t="shared" si="33"/>
        <v>21.106923076923074</v>
      </c>
    </row>
    <row r="147" spans="1:43" s="18" customFormat="1" ht="15">
      <c r="A147" s="43">
        <v>134</v>
      </c>
      <c r="B147" s="13" t="s">
        <v>59</v>
      </c>
      <c r="C147" s="13" t="s">
        <v>28</v>
      </c>
      <c r="D147" s="41">
        <v>12</v>
      </c>
      <c r="E147" s="41"/>
      <c r="F147" s="43">
        <f>'[1]МКД'!$H$14</f>
        <v>16</v>
      </c>
      <c r="G147" s="51">
        <f t="shared" si="27"/>
        <v>430.03000000000003</v>
      </c>
      <c r="H147" s="54">
        <v>123.56</v>
      </c>
      <c r="I147" s="51">
        <v>306.47</v>
      </c>
      <c r="J147" s="51">
        <f t="shared" si="25"/>
        <v>483.39000000000004</v>
      </c>
      <c r="K147" s="51">
        <v>126.29</v>
      </c>
      <c r="L147" s="51">
        <v>357.1</v>
      </c>
      <c r="M147" s="51">
        <f t="shared" si="26"/>
        <v>527.46</v>
      </c>
      <c r="N147" s="51">
        <v>133.64</v>
      </c>
      <c r="O147" s="51">
        <v>393.82</v>
      </c>
      <c r="P147" s="51">
        <f t="shared" si="29"/>
        <v>540.03</v>
      </c>
      <c r="Q147" s="51">
        <v>146.52</v>
      </c>
      <c r="R147" s="51">
        <v>393.51</v>
      </c>
      <c r="S147" s="51">
        <f t="shared" si="30"/>
        <v>509.33</v>
      </c>
      <c r="T147" s="51">
        <v>145.01</v>
      </c>
      <c r="U147" s="51">
        <v>364.32</v>
      </c>
      <c r="V147" s="51">
        <f t="shared" si="34"/>
        <v>523.6993200000001</v>
      </c>
      <c r="W147" s="205">
        <v>143.74367</v>
      </c>
      <c r="X147" s="205">
        <v>379.95565000000005</v>
      </c>
      <c r="Y147" s="51">
        <f>SUM(Z147:AA147)</f>
        <v>0</v>
      </c>
      <c r="Z147" s="125"/>
      <c r="AA147" s="125"/>
      <c r="AB147" s="51">
        <f t="shared" si="35"/>
        <v>471.6878</v>
      </c>
      <c r="AC147" s="125">
        <f>'[5]TDSheet'!C9</f>
        <v>139.4178</v>
      </c>
      <c r="AD147" s="125">
        <f>'[5]TDSheet'!D9</f>
        <v>332.27</v>
      </c>
      <c r="AE147" s="51">
        <f>SUM(AF147:AG147)</f>
        <v>474.15</v>
      </c>
      <c r="AF147" s="125">
        <v>133.03</v>
      </c>
      <c r="AG147" s="125">
        <v>341.12</v>
      </c>
      <c r="AH147" s="51">
        <f t="shared" si="36"/>
        <v>542.99</v>
      </c>
      <c r="AI147" s="125">
        <v>132.63</v>
      </c>
      <c r="AJ147" s="125">
        <v>410.36</v>
      </c>
      <c r="AK147" s="51">
        <f t="shared" si="32"/>
        <v>492.54999999999995</v>
      </c>
      <c r="AL147" s="125">
        <v>133.02</v>
      </c>
      <c r="AM147" s="125">
        <v>359.53</v>
      </c>
      <c r="AN147" s="51">
        <f>SUM(AO147:AP147)</f>
        <v>536.75</v>
      </c>
      <c r="AO147" s="125">
        <v>143.96</v>
      </c>
      <c r="AP147" s="125">
        <v>392.79</v>
      </c>
      <c r="AQ147" s="54">
        <f t="shared" si="33"/>
        <v>33.546875</v>
      </c>
    </row>
    <row r="148" spans="1:43" s="18" customFormat="1" ht="15">
      <c r="A148" s="43">
        <v>135</v>
      </c>
      <c r="B148" s="13" t="s">
        <v>59</v>
      </c>
      <c r="C148" s="13" t="s">
        <v>28</v>
      </c>
      <c r="D148" s="41">
        <v>14</v>
      </c>
      <c r="E148" s="41"/>
      <c r="F148" s="43">
        <f>'[1]МКД'!$H$15</f>
        <v>24</v>
      </c>
      <c r="G148" s="51">
        <f t="shared" si="27"/>
        <v>338.31</v>
      </c>
      <c r="H148" s="54">
        <v>102.78</v>
      </c>
      <c r="I148" s="51">
        <v>235.53</v>
      </c>
      <c r="J148" s="51">
        <f t="shared" si="25"/>
        <v>370.7</v>
      </c>
      <c r="K148" s="51">
        <v>100.19</v>
      </c>
      <c r="L148" s="51">
        <v>270.51</v>
      </c>
      <c r="M148" s="51">
        <f t="shared" si="26"/>
        <v>376.75</v>
      </c>
      <c r="N148" s="51">
        <v>104.91</v>
      </c>
      <c r="O148" s="51">
        <v>271.84</v>
      </c>
      <c r="P148" s="51">
        <f t="shared" si="29"/>
        <v>355.72</v>
      </c>
      <c r="Q148" s="51">
        <v>100.45</v>
      </c>
      <c r="R148" s="51">
        <v>255.27</v>
      </c>
      <c r="S148" s="51">
        <f t="shared" si="30"/>
        <v>363.83000000000004</v>
      </c>
      <c r="T148" s="51">
        <v>107.59</v>
      </c>
      <c r="U148" s="51">
        <v>256.24</v>
      </c>
      <c r="V148" s="51">
        <f t="shared" si="34"/>
        <v>385.88532</v>
      </c>
      <c r="W148" s="205">
        <v>116.67532000000001</v>
      </c>
      <c r="X148" s="205">
        <v>269.21</v>
      </c>
      <c r="Y148" s="51"/>
      <c r="Z148" s="125"/>
      <c r="AA148" s="125"/>
      <c r="AB148" s="51">
        <f t="shared" si="35"/>
        <v>348.663</v>
      </c>
      <c r="AC148" s="125">
        <f>'[5]TDSheet'!C10</f>
        <v>116.85</v>
      </c>
      <c r="AD148" s="125">
        <f>'[5]TDSheet'!D10</f>
        <v>231.813</v>
      </c>
      <c r="AE148" s="51">
        <f aca="true" t="shared" si="37" ref="AE148:AE153">SUM(AF148:AG148)</f>
        <v>345.43</v>
      </c>
      <c r="AF148" s="125">
        <v>118.13</v>
      </c>
      <c r="AG148" s="125">
        <v>227.3</v>
      </c>
      <c r="AH148" s="51">
        <f t="shared" si="36"/>
        <v>338.87</v>
      </c>
      <c r="AI148" s="125">
        <v>109.26</v>
      </c>
      <c r="AJ148" s="125">
        <v>229.61</v>
      </c>
      <c r="AK148" s="51">
        <f t="shared" si="32"/>
        <v>413.12</v>
      </c>
      <c r="AL148" s="125">
        <v>127.35</v>
      </c>
      <c r="AM148" s="125">
        <v>285.77</v>
      </c>
      <c r="AN148" s="51">
        <f aca="true" t="shared" si="38" ref="AN148:AN154">SUM(AO148:AP148)</f>
        <v>433.01000000000005</v>
      </c>
      <c r="AO148" s="125">
        <v>117.04</v>
      </c>
      <c r="AP148" s="125">
        <v>315.97</v>
      </c>
      <c r="AQ148" s="54">
        <f t="shared" si="33"/>
        <v>18.042083333333334</v>
      </c>
    </row>
    <row r="149" spans="1:43" s="18" customFormat="1" ht="15">
      <c r="A149" s="43">
        <v>136</v>
      </c>
      <c r="B149" s="13" t="s">
        <v>59</v>
      </c>
      <c r="C149" s="13" t="s">
        <v>28</v>
      </c>
      <c r="D149" s="41">
        <v>16</v>
      </c>
      <c r="E149" s="41"/>
      <c r="F149" s="43">
        <f>'[1]МКД'!$H$16</f>
        <v>16</v>
      </c>
      <c r="G149" s="51">
        <f t="shared" si="27"/>
        <v>111.00999999999999</v>
      </c>
      <c r="H149" s="54">
        <v>28.99</v>
      </c>
      <c r="I149" s="51">
        <v>82.02</v>
      </c>
      <c r="J149" s="51">
        <f t="shared" si="25"/>
        <v>98.78</v>
      </c>
      <c r="K149" s="51">
        <v>26.74</v>
      </c>
      <c r="L149" s="51">
        <v>72.04</v>
      </c>
      <c r="M149" s="51">
        <f t="shared" si="26"/>
        <v>91.49000000000001</v>
      </c>
      <c r="N149" s="51">
        <v>27.46</v>
      </c>
      <c r="O149" s="51">
        <v>64.03</v>
      </c>
      <c r="P149" s="51">
        <f t="shared" si="29"/>
        <v>79.98</v>
      </c>
      <c r="Q149" s="51">
        <v>33.24</v>
      </c>
      <c r="R149" s="51">
        <v>46.74</v>
      </c>
      <c r="S149" s="51">
        <f t="shared" si="30"/>
        <v>65.62</v>
      </c>
      <c r="T149" s="51">
        <v>22.17</v>
      </c>
      <c r="U149" s="51">
        <v>43.45</v>
      </c>
      <c r="V149" s="51">
        <f t="shared" si="34"/>
        <v>91.63514</v>
      </c>
      <c r="W149" s="205">
        <v>31.823790000000002</v>
      </c>
      <c r="X149" s="205">
        <v>59.81135</v>
      </c>
      <c r="Y149" s="51"/>
      <c r="Z149" s="125"/>
      <c r="AA149" s="125"/>
      <c r="AB149" s="51">
        <f t="shared" si="35"/>
        <v>74.449</v>
      </c>
      <c r="AC149" s="125">
        <f>'[5]TDSheet'!C11</f>
        <v>35.847</v>
      </c>
      <c r="AD149" s="125">
        <f>'[5]TDSheet'!D11</f>
        <v>38.602</v>
      </c>
      <c r="AE149" s="51">
        <f t="shared" si="37"/>
        <v>49.28</v>
      </c>
      <c r="AF149" s="125">
        <v>27.1</v>
      </c>
      <c r="AG149" s="125">
        <v>22.18</v>
      </c>
      <c r="AH149" s="51">
        <f t="shared" si="36"/>
        <v>141.35</v>
      </c>
      <c r="AI149" s="125">
        <v>27.95</v>
      </c>
      <c r="AJ149" s="125">
        <v>113.4</v>
      </c>
      <c r="AK149" s="51">
        <f t="shared" si="32"/>
        <v>80.16</v>
      </c>
      <c r="AL149" s="125">
        <v>28.67</v>
      </c>
      <c r="AM149" s="125">
        <v>51.49</v>
      </c>
      <c r="AN149" s="51">
        <f t="shared" si="38"/>
        <v>94.07</v>
      </c>
      <c r="AO149" s="125">
        <v>31.61</v>
      </c>
      <c r="AP149" s="125">
        <v>62.46</v>
      </c>
      <c r="AQ149" s="54">
        <f t="shared" si="33"/>
        <v>5.879375</v>
      </c>
    </row>
    <row r="150" spans="1:43" s="18" customFormat="1" ht="15">
      <c r="A150" s="43">
        <v>137</v>
      </c>
      <c r="B150" s="13" t="s">
        <v>59</v>
      </c>
      <c r="C150" s="13" t="s">
        <v>28</v>
      </c>
      <c r="D150" s="143">
        <v>43</v>
      </c>
      <c r="E150" s="41" t="s">
        <v>17</v>
      </c>
      <c r="F150" s="43">
        <f>'[1]МКД'!$H$17</f>
        <v>12</v>
      </c>
      <c r="G150" s="51">
        <f t="shared" si="27"/>
        <v>112.42</v>
      </c>
      <c r="H150" s="54">
        <v>85.26</v>
      </c>
      <c r="I150" s="51">
        <v>27.16</v>
      </c>
      <c r="J150" s="51">
        <f>SUM(K150:L150)</f>
        <v>112.85</v>
      </c>
      <c r="K150" s="51">
        <v>86.81</v>
      </c>
      <c r="L150" s="51">
        <v>26.04</v>
      </c>
      <c r="M150" s="51">
        <f>SUM(N150:O150)</f>
        <v>118.88</v>
      </c>
      <c r="N150" s="51">
        <v>89.88</v>
      </c>
      <c r="O150" s="51">
        <v>29</v>
      </c>
      <c r="P150" s="51">
        <f t="shared" si="29"/>
        <v>132.08</v>
      </c>
      <c r="Q150" s="51">
        <v>97.15</v>
      </c>
      <c r="R150" s="51">
        <v>34.93</v>
      </c>
      <c r="S150" s="51">
        <f t="shared" si="30"/>
        <v>132.36</v>
      </c>
      <c r="T150" s="51">
        <v>99.4</v>
      </c>
      <c r="U150" s="51">
        <v>32.96</v>
      </c>
      <c r="V150" s="51">
        <f t="shared" si="34"/>
        <v>131.69559</v>
      </c>
      <c r="W150" s="205">
        <v>99.88524000000001</v>
      </c>
      <c r="X150" s="205">
        <v>31.81035</v>
      </c>
      <c r="Y150" s="51"/>
      <c r="Z150" s="125"/>
      <c r="AA150" s="125"/>
      <c r="AB150" s="51">
        <f t="shared" si="35"/>
        <v>121.402</v>
      </c>
      <c r="AC150" s="125">
        <f>'[5]TDSheet'!C14</f>
        <v>102.645</v>
      </c>
      <c r="AD150" s="125">
        <f>'[5]TDSheet'!D14</f>
        <v>18.757</v>
      </c>
      <c r="AE150" s="51">
        <f t="shared" si="37"/>
        <v>123.41</v>
      </c>
      <c r="AF150" s="125">
        <v>102.22</v>
      </c>
      <c r="AG150" s="125">
        <v>21.19</v>
      </c>
      <c r="AH150" s="51">
        <f t="shared" si="36"/>
        <v>125.49000000000001</v>
      </c>
      <c r="AI150" s="125">
        <v>105.12</v>
      </c>
      <c r="AJ150" s="125">
        <v>20.37</v>
      </c>
      <c r="AK150" s="51">
        <f t="shared" si="32"/>
        <v>126.02000000000001</v>
      </c>
      <c r="AL150" s="125">
        <v>106.26</v>
      </c>
      <c r="AM150" s="125">
        <v>19.76</v>
      </c>
      <c r="AN150" s="51">
        <f t="shared" si="38"/>
        <v>130.29999999999998</v>
      </c>
      <c r="AO150" s="125">
        <v>110.74</v>
      </c>
      <c r="AP150" s="125">
        <v>19.56</v>
      </c>
      <c r="AQ150" s="54">
        <f t="shared" si="33"/>
        <v>10.858333333333333</v>
      </c>
    </row>
    <row r="151" spans="1:43" s="18" customFormat="1" ht="15">
      <c r="A151" s="43">
        <v>138</v>
      </c>
      <c r="B151" s="13" t="s">
        <v>59</v>
      </c>
      <c r="C151" s="13" t="s">
        <v>28</v>
      </c>
      <c r="D151" s="41">
        <v>45</v>
      </c>
      <c r="E151" s="41" t="s">
        <v>17</v>
      </c>
      <c r="F151" s="43">
        <v>12</v>
      </c>
      <c r="G151" s="51">
        <f t="shared" si="27"/>
        <v>36.050000000000004</v>
      </c>
      <c r="H151" s="54">
        <v>13.63</v>
      </c>
      <c r="I151" s="51">
        <v>22.42</v>
      </c>
      <c r="J151" s="51">
        <f>SUM(K151:L151)</f>
        <v>28.74</v>
      </c>
      <c r="K151" s="51">
        <v>11.86</v>
      </c>
      <c r="L151" s="51">
        <v>16.88</v>
      </c>
      <c r="M151" s="51">
        <f>SUM(N151:O151)</f>
        <v>35.63</v>
      </c>
      <c r="N151" s="51">
        <v>13.28</v>
      </c>
      <c r="O151" s="51">
        <v>22.35</v>
      </c>
      <c r="P151" s="51">
        <f t="shared" si="29"/>
        <v>42.25</v>
      </c>
      <c r="Q151" s="51">
        <v>17.39</v>
      </c>
      <c r="R151" s="51">
        <v>24.86</v>
      </c>
      <c r="S151" s="51">
        <f t="shared" si="30"/>
        <v>36.76</v>
      </c>
      <c r="T151" s="51">
        <v>12.17</v>
      </c>
      <c r="U151" s="51">
        <v>24.59</v>
      </c>
      <c r="V151" s="51">
        <f t="shared" si="34"/>
        <v>38.64322</v>
      </c>
      <c r="W151" s="205">
        <v>10.74283</v>
      </c>
      <c r="X151" s="205">
        <v>27.900389999999998</v>
      </c>
      <c r="Y151" s="51"/>
      <c r="Z151" s="125"/>
      <c r="AA151" s="125"/>
      <c r="AB151" s="51">
        <f t="shared" si="35"/>
        <v>33.717</v>
      </c>
      <c r="AC151" s="125">
        <f>'[5]TDSheet'!C16</f>
        <v>7.37</v>
      </c>
      <c r="AD151" s="125">
        <f>'[5]TDSheet'!D16</f>
        <v>26.347</v>
      </c>
      <c r="AE151" s="51">
        <f t="shared" si="37"/>
        <v>38.92</v>
      </c>
      <c r="AF151" s="125">
        <v>10.42</v>
      </c>
      <c r="AG151" s="125">
        <v>28.5</v>
      </c>
      <c r="AH151" s="51">
        <f t="shared" si="36"/>
        <v>32.5</v>
      </c>
      <c r="AI151" s="125">
        <v>11.64</v>
      </c>
      <c r="AJ151" s="125">
        <v>20.86</v>
      </c>
      <c r="AK151" s="51">
        <f t="shared" si="32"/>
        <v>18.03</v>
      </c>
      <c r="AL151" s="125">
        <v>6.37</v>
      </c>
      <c r="AM151" s="125">
        <v>11.66</v>
      </c>
      <c r="AN151" s="51">
        <f t="shared" si="38"/>
        <v>12.9</v>
      </c>
      <c r="AO151" s="125">
        <v>9.74</v>
      </c>
      <c r="AP151" s="125">
        <v>3.16</v>
      </c>
      <c r="AQ151" s="54">
        <f t="shared" si="33"/>
        <v>1.075</v>
      </c>
    </row>
    <row r="152" spans="1:43" s="18" customFormat="1" ht="15">
      <c r="A152" s="43">
        <v>139</v>
      </c>
      <c r="B152" s="13" t="s">
        <v>59</v>
      </c>
      <c r="C152" s="13" t="s">
        <v>28</v>
      </c>
      <c r="D152" s="41">
        <v>47</v>
      </c>
      <c r="E152" s="41" t="s">
        <v>17</v>
      </c>
      <c r="F152" s="43">
        <f>'[1]МКД'!$H$19</f>
        <v>12</v>
      </c>
      <c r="G152" s="51">
        <f t="shared" si="27"/>
        <v>5.290000000000001</v>
      </c>
      <c r="H152" s="54">
        <v>8.07</v>
      </c>
      <c r="I152" s="51">
        <v>-2.78</v>
      </c>
      <c r="J152" s="51">
        <f>SUM(K152:L152)</f>
        <v>10.67</v>
      </c>
      <c r="K152" s="51">
        <v>10.82</v>
      </c>
      <c r="L152" s="51">
        <v>-0.15</v>
      </c>
      <c r="M152" s="51">
        <f>SUM(N152:O152)</f>
        <v>11.99</v>
      </c>
      <c r="N152" s="51">
        <v>6.42</v>
      </c>
      <c r="O152" s="51">
        <v>5.57</v>
      </c>
      <c r="P152" s="51">
        <f t="shared" si="29"/>
        <v>18.55</v>
      </c>
      <c r="Q152" s="51">
        <v>9.3</v>
      </c>
      <c r="R152" s="51">
        <v>9.25</v>
      </c>
      <c r="S152" s="51">
        <f t="shared" si="30"/>
        <v>1.1199999999999992</v>
      </c>
      <c r="T152" s="51">
        <v>10.19</v>
      </c>
      <c r="U152" s="51">
        <v>-9.07</v>
      </c>
      <c r="V152" s="51">
        <f t="shared" si="34"/>
        <v>0.9135599999999986</v>
      </c>
      <c r="W152" s="205">
        <v>13.32242</v>
      </c>
      <c r="X152" s="205">
        <v>-12.40886</v>
      </c>
      <c r="Y152" s="51"/>
      <c r="Z152" s="125"/>
      <c r="AA152" s="125"/>
      <c r="AB152" s="51">
        <f t="shared" si="35"/>
        <v>20.889</v>
      </c>
      <c r="AC152" s="125">
        <f>'[5]TDSheet'!C17</f>
        <v>20.889</v>
      </c>
      <c r="AD152" s="125">
        <f>'[5]TDSheet'!D17</f>
        <v>0</v>
      </c>
      <c r="AE152" s="51">
        <f t="shared" si="37"/>
        <v>5.969999999999999</v>
      </c>
      <c r="AF152" s="125">
        <v>18.4</v>
      </c>
      <c r="AG152" s="125">
        <v>-12.43</v>
      </c>
      <c r="AH152" s="51">
        <f t="shared" si="36"/>
        <v>7.5600000000000005</v>
      </c>
      <c r="AI152" s="125">
        <v>21.03</v>
      </c>
      <c r="AJ152" s="125">
        <v>-13.47</v>
      </c>
      <c r="AK152" s="51">
        <f t="shared" si="32"/>
        <v>1.3099999999999987</v>
      </c>
      <c r="AL152" s="125">
        <v>14.19</v>
      </c>
      <c r="AM152" s="125">
        <v>-12.88</v>
      </c>
      <c r="AN152" s="51">
        <f t="shared" si="38"/>
        <v>-2.3500000000000014</v>
      </c>
      <c r="AO152" s="125">
        <v>10.53</v>
      </c>
      <c r="AP152" s="125">
        <v>-12.88</v>
      </c>
      <c r="AQ152" s="54">
        <f t="shared" si="33"/>
        <v>-0.19583333333333344</v>
      </c>
    </row>
    <row r="153" spans="1:43" s="18" customFormat="1" ht="15">
      <c r="A153" s="43">
        <v>140</v>
      </c>
      <c r="B153" s="13" t="s">
        <v>59</v>
      </c>
      <c r="C153" s="13" t="s">
        <v>28</v>
      </c>
      <c r="D153" s="41">
        <v>48</v>
      </c>
      <c r="E153" s="41"/>
      <c r="F153" s="43">
        <f>'[1]МКД'!$H$20</f>
        <v>12</v>
      </c>
      <c r="G153" s="51">
        <f t="shared" si="27"/>
        <v>586.3</v>
      </c>
      <c r="H153" s="54">
        <v>273.46</v>
      </c>
      <c r="I153" s="51">
        <v>312.84</v>
      </c>
      <c r="J153" s="51">
        <f>SUM(K153:L153)</f>
        <v>598.27</v>
      </c>
      <c r="K153" s="51">
        <v>279.1</v>
      </c>
      <c r="L153" s="51">
        <v>319.17</v>
      </c>
      <c r="M153" s="51">
        <f>SUM(N153:O153)</f>
        <v>609.13</v>
      </c>
      <c r="N153" s="51">
        <v>279.23</v>
      </c>
      <c r="O153" s="51">
        <v>329.9</v>
      </c>
      <c r="P153" s="51">
        <f t="shared" si="29"/>
        <v>668.76</v>
      </c>
      <c r="Q153" s="51">
        <v>281.55</v>
      </c>
      <c r="R153" s="51">
        <v>387.21</v>
      </c>
      <c r="S153" s="51">
        <f t="shared" si="30"/>
        <v>620.98</v>
      </c>
      <c r="T153" s="51">
        <v>283.99</v>
      </c>
      <c r="U153" s="51">
        <v>336.99</v>
      </c>
      <c r="V153" s="51">
        <f t="shared" si="34"/>
        <v>655.0160900000001</v>
      </c>
      <c r="W153" s="205">
        <v>290.80609000000004</v>
      </c>
      <c r="X153" s="205">
        <v>364.21</v>
      </c>
      <c r="Y153" s="51"/>
      <c r="Z153" s="125"/>
      <c r="AA153" s="125"/>
      <c r="AB153" s="51">
        <f t="shared" si="35"/>
        <v>629.011</v>
      </c>
      <c r="AC153" s="125">
        <f>'[5]TDSheet'!C18</f>
        <v>286.604</v>
      </c>
      <c r="AD153" s="125">
        <f>'[5]TDSheet'!D18</f>
        <v>342.407</v>
      </c>
      <c r="AE153" s="51">
        <f t="shared" si="37"/>
        <v>644.8</v>
      </c>
      <c r="AF153" s="125">
        <v>289.27</v>
      </c>
      <c r="AG153" s="125">
        <v>355.53</v>
      </c>
      <c r="AH153" s="51">
        <f t="shared" si="36"/>
        <v>649.45</v>
      </c>
      <c r="AI153" s="125">
        <v>291.2</v>
      </c>
      <c r="AJ153" s="125">
        <v>358.25</v>
      </c>
      <c r="AK153" s="51">
        <f t="shared" si="32"/>
        <v>669.75</v>
      </c>
      <c r="AL153" s="125">
        <v>294.63</v>
      </c>
      <c r="AM153" s="125">
        <v>375.12</v>
      </c>
      <c r="AN153" s="51">
        <f t="shared" si="38"/>
        <v>669.63</v>
      </c>
      <c r="AO153" s="125">
        <v>294.62</v>
      </c>
      <c r="AP153" s="125">
        <v>375.01</v>
      </c>
      <c r="AQ153" s="54">
        <f t="shared" si="33"/>
        <v>55.8025</v>
      </c>
    </row>
    <row r="154" spans="1:43" s="18" customFormat="1" ht="15">
      <c r="A154" s="43">
        <v>141</v>
      </c>
      <c r="B154" s="13" t="s">
        <v>59</v>
      </c>
      <c r="C154" s="13" t="s">
        <v>28</v>
      </c>
      <c r="D154" s="41">
        <v>48</v>
      </c>
      <c r="E154" s="41" t="s">
        <v>63</v>
      </c>
      <c r="F154" s="43">
        <f>'[1]МКД'!$H$21</f>
        <v>12</v>
      </c>
      <c r="G154" s="51">
        <f>SUM(H154:I154)</f>
        <v>123.65</v>
      </c>
      <c r="H154" s="54">
        <v>67.31</v>
      </c>
      <c r="I154" s="51">
        <v>56.34</v>
      </c>
      <c r="J154" s="51">
        <f>SUM(K154:L154)</f>
        <v>126.89</v>
      </c>
      <c r="K154" s="51">
        <v>71.47</v>
      </c>
      <c r="L154" s="51">
        <v>55.42</v>
      </c>
      <c r="M154" s="51">
        <f>SUM(N154:O154)</f>
        <v>126.80000000000001</v>
      </c>
      <c r="N154" s="51">
        <v>70.26</v>
      </c>
      <c r="O154" s="51">
        <v>56.54</v>
      </c>
      <c r="P154" s="51">
        <f>SUM(Q154:R154)</f>
        <v>94.05000000000001</v>
      </c>
      <c r="Q154" s="51">
        <v>69.62</v>
      </c>
      <c r="R154" s="51">
        <v>24.43</v>
      </c>
      <c r="S154" s="51">
        <f>SUM(T154:U154)</f>
        <v>101.25999999999999</v>
      </c>
      <c r="T154" s="51">
        <v>74.8</v>
      </c>
      <c r="U154" s="51">
        <v>26.46</v>
      </c>
      <c r="V154" s="51">
        <f>SUM(W154:X154)</f>
        <v>100.87808000000001</v>
      </c>
      <c r="W154" s="205">
        <v>72.99608</v>
      </c>
      <c r="X154" s="205">
        <v>27.882</v>
      </c>
      <c r="Y154" s="51">
        <f>SUM(Z154:AA154)</f>
        <v>0</v>
      </c>
      <c r="Z154" s="125"/>
      <c r="AA154" s="125"/>
      <c r="AB154" s="51">
        <f t="shared" si="35"/>
        <v>113.61699999999999</v>
      </c>
      <c r="AC154" s="125">
        <f>'[5]TDSheet'!C19</f>
        <v>63.119</v>
      </c>
      <c r="AD154" s="125">
        <f>'[5]TDSheet'!D19</f>
        <v>50.498</v>
      </c>
      <c r="AE154" s="51">
        <f>SUM(AF154:AG154)</f>
        <v>103.9</v>
      </c>
      <c r="AF154" s="125">
        <v>70.17</v>
      </c>
      <c r="AG154" s="125">
        <v>33.73</v>
      </c>
      <c r="AH154" s="51">
        <f t="shared" si="36"/>
        <v>116.19</v>
      </c>
      <c r="AI154" s="125">
        <v>74.13</v>
      </c>
      <c r="AJ154" s="125">
        <v>42.06</v>
      </c>
      <c r="AK154" s="51">
        <f>SUM(AL154:AM154)</f>
        <v>112.78999999999999</v>
      </c>
      <c r="AL154" s="125">
        <v>71.58</v>
      </c>
      <c r="AM154" s="125">
        <v>41.21</v>
      </c>
      <c r="AN154" s="51">
        <f t="shared" si="38"/>
        <v>109.06</v>
      </c>
      <c r="AO154" s="125">
        <v>71.32</v>
      </c>
      <c r="AP154" s="125">
        <v>37.74</v>
      </c>
      <c r="AQ154" s="54">
        <f t="shared" si="33"/>
        <v>9.088333333333333</v>
      </c>
    </row>
    <row r="155" spans="1:44" s="259" customFormat="1" ht="15">
      <c r="A155" s="255"/>
      <c r="B155" s="15" t="s">
        <v>8</v>
      </c>
      <c r="C155" s="255"/>
      <c r="D155" s="256"/>
      <c r="E155" s="256"/>
      <c r="F155" s="256">
        <f>SUM(F7:F154)-F21-F112-F122-F142-F34-F51-F104</f>
        <v>2071</v>
      </c>
      <c r="G155" s="257">
        <f>SUM(G7:G154)</f>
        <v>49469.840000000004</v>
      </c>
      <c r="H155" s="257">
        <f>SUM(H7:H154)</f>
        <v>19457.340000000004</v>
      </c>
      <c r="I155" s="257">
        <f>SUM(I7:I154)</f>
        <v>30012.500000000004</v>
      </c>
      <c r="J155" s="171">
        <f>SUM(J7:J154)</f>
        <v>50331.05999999997</v>
      </c>
      <c r="K155" s="257">
        <f>SUM(K7:K154)</f>
        <v>19874.069999999996</v>
      </c>
      <c r="L155" s="257">
        <f>SUM(L7:AP154)</f>
        <v>884615.7043400003</v>
      </c>
      <c r="M155" s="171">
        <f aca="true" t="shared" si="39" ref="M155:X155">SUM(M7:M154)</f>
        <v>49123.659999999996</v>
      </c>
      <c r="N155" s="257">
        <f t="shared" si="39"/>
        <v>19876.44</v>
      </c>
      <c r="O155" s="257">
        <f t="shared" si="39"/>
        <v>29247.22</v>
      </c>
      <c r="P155" s="257">
        <f t="shared" si="39"/>
        <v>49401.67000000001</v>
      </c>
      <c r="Q155" s="257">
        <f t="shared" si="39"/>
        <v>20292.949999999993</v>
      </c>
      <c r="R155" s="257">
        <f t="shared" si="39"/>
        <v>29108.719999999994</v>
      </c>
      <c r="S155" s="257">
        <f t="shared" si="39"/>
        <v>48414.19000000002</v>
      </c>
      <c r="T155" s="257">
        <f t="shared" si="39"/>
        <v>19938.69</v>
      </c>
      <c r="U155" s="257">
        <f t="shared" si="39"/>
        <v>28475.500000000007</v>
      </c>
      <c r="V155" s="257">
        <f t="shared" si="39"/>
        <v>47927.29701</v>
      </c>
      <c r="W155" s="257">
        <f t="shared" si="39"/>
        <v>19574.4236</v>
      </c>
      <c r="X155" s="257">
        <f t="shared" si="39"/>
        <v>28352.873409999997</v>
      </c>
      <c r="Y155" s="257">
        <f>SUM(Y19:Y154)</f>
        <v>0</v>
      </c>
      <c r="Z155" s="257">
        <f>SUM(Z19:Z154)</f>
        <v>0</v>
      </c>
      <c r="AA155" s="257">
        <f>SUM(AA19:AA154)</f>
        <v>0</v>
      </c>
      <c r="AB155" s="257">
        <f aca="true" t="shared" si="40" ref="AB155:AG155">SUM(AB7:AB154)</f>
        <v>45133.391159999985</v>
      </c>
      <c r="AC155" s="257">
        <f t="shared" si="40"/>
        <v>19873.850099999996</v>
      </c>
      <c r="AD155" s="257">
        <f t="shared" si="40"/>
        <v>25259.54106000001</v>
      </c>
      <c r="AE155" s="257">
        <f>SUM(AE7:AE154)</f>
        <v>45755.80000000002</v>
      </c>
      <c r="AF155" s="257">
        <f t="shared" si="40"/>
        <v>20031.819999999996</v>
      </c>
      <c r="AG155" s="257">
        <f t="shared" si="40"/>
        <v>25723.979999999996</v>
      </c>
      <c r="AH155" s="257">
        <f aca="true" t="shared" si="41" ref="AH155:AM155">SUM(AH7:AH154)</f>
        <v>46811.47</v>
      </c>
      <c r="AI155" s="257">
        <f t="shared" si="41"/>
        <v>20138.6</v>
      </c>
      <c r="AJ155" s="257">
        <f t="shared" si="41"/>
        <v>26672.87000000001</v>
      </c>
      <c r="AK155" s="257">
        <f t="shared" si="41"/>
        <v>47183.63900000002</v>
      </c>
      <c r="AL155" s="257">
        <f t="shared" si="41"/>
        <v>20509.579</v>
      </c>
      <c r="AM155" s="257">
        <f t="shared" si="41"/>
        <v>26674.05999999999</v>
      </c>
      <c r="AN155" s="257">
        <f>SUM(AN7:AN154)</f>
        <v>47328.24</v>
      </c>
      <c r="AO155" s="257">
        <f>SUM(AO7:AO154)</f>
        <v>20710.13</v>
      </c>
      <c r="AP155" s="257">
        <f>SUM(AP7:AP154)</f>
        <v>26618.109999999997</v>
      </c>
      <c r="AQ155" s="49"/>
      <c r="AR155" s="258"/>
    </row>
    <row r="156" spans="1:43" s="18" customFormat="1" ht="15">
      <c r="A156" s="260" t="s">
        <v>90</v>
      </c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</row>
    <row r="157" spans="1:43" s="18" customFormat="1" ht="15">
      <c r="A157" s="43">
        <v>1</v>
      </c>
      <c r="B157" s="13" t="s">
        <v>59</v>
      </c>
      <c r="C157" s="13" t="s">
        <v>62</v>
      </c>
      <c r="D157" s="41">
        <v>1</v>
      </c>
      <c r="E157" s="41"/>
      <c r="F157" s="11">
        <f>'[1]МКД'!$H$7</f>
        <v>16</v>
      </c>
      <c r="G157" s="51">
        <f>SUM(H157:I157)</f>
        <v>47.949999999999996</v>
      </c>
      <c r="H157" s="54">
        <v>13.69</v>
      </c>
      <c r="I157" s="51">
        <v>34.26</v>
      </c>
      <c r="J157" s="51">
        <f>K157+L157</f>
        <v>47.949999999999996</v>
      </c>
      <c r="K157" s="51">
        <v>13.69</v>
      </c>
      <c r="L157" s="51">
        <v>34.26</v>
      </c>
      <c r="M157" s="51">
        <f>N157+O157</f>
        <v>47.949999999999996</v>
      </c>
      <c r="N157" s="51">
        <v>13.69</v>
      </c>
      <c r="O157" s="51">
        <v>34.26</v>
      </c>
      <c r="P157" s="51">
        <f aca="true" t="shared" si="42" ref="P157:P226">SUM(Q157:R157)</f>
        <v>47.949999999999996</v>
      </c>
      <c r="Q157" s="51">
        <v>13.69</v>
      </c>
      <c r="R157" s="51">
        <v>34.26</v>
      </c>
      <c r="S157" s="51">
        <f aca="true" t="shared" si="43" ref="S157:S226">SUM(T157:U157)</f>
        <v>47.949999999999996</v>
      </c>
      <c r="T157" s="51">
        <v>13.69</v>
      </c>
      <c r="U157" s="51">
        <v>34.26</v>
      </c>
      <c r="V157" s="51">
        <f aca="true" t="shared" si="44" ref="V157:V226">SUM(W157:X157)</f>
        <v>47.94643000000001</v>
      </c>
      <c r="W157" s="207">
        <v>13.68789</v>
      </c>
      <c r="X157" s="207">
        <v>34.25854</v>
      </c>
      <c r="Y157" s="51">
        <f>Z157+AA157</f>
        <v>0</v>
      </c>
      <c r="Z157" s="125"/>
      <c r="AA157" s="125"/>
      <c r="AB157" s="51">
        <f aca="true" t="shared" si="45" ref="AB157:AB220">AC157+AD157</f>
        <v>48.21354</v>
      </c>
      <c r="AC157" s="125">
        <f>'[5]TDSheet'!C7</f>
        <v>13.955</v>
      </c>
      <c r="AD157" s="125">
        <f>'[5]TDSheet'!D7</f>
        <v>34.25854</v>
      </c>
      <c r="AE157" s="125">
        <f>AF157+AG157</f>
        <v>47.949999999999996</v>
      </c>
      <c r="AF157" s="125">
        <v>13.69</v>
      </c>
      <c r="AG157" s="125">
        <v>34.26</v>
      </c>
      <c r="AH157" s="125">
        <f>AI157+AJ157</f>
        <v>47.949999999999996</v>
      </c>
      <c r="AI157" s="125">
        <v>13.69</v>
      </c>
      <c r="AJ157" s="125">
        <v>34.26</v>
      </c>
      <c r="AK157" s="125">
        <f>AL157+AM157</f>
        <v>47.949999999999996</v>
      </c>
      <c r="AL157" s="125">
        <v>13.69</v>
      </c>
      <c r="AM157" s="125">
        <v>34.26</v>
      </c>
      <c r="AN157" s="125">
        <f>AO157+AP157</f>
        <v>47.949999999999996</v>
      </c>
      <c r="AO157" s="125">
        <v>13.69</v>
      </c>
      <c r="AP157" s="125">
        <v>34.26</v>
      </c>
      <c r="AQ157" s="54">
        <f>AN157/F157</f>
        <v>2.9968749999999997</v>
      </c>
    </row>
    <row r="158" spans="1:43" s="18" customFormat="1" ht="15">
      <c r="A158" s="43">
        <v>2</v>
      </c>
      <c r="B158" s="13" t="s">
        <v>59</v>
      </c>
      <c r="C158" s="13" t="s">
        <v>62</v>
      </c>
      <c r="D158" s="41">
        <v>5</v>
      </c>
      <c r="E158" s="41"/>
      <c r="F158" s="11">
        <v>15</v>
      </c>
      <c r="G158" s="51"/>
      <c r="H158" s="54"/>
      <c r="I158" s="51"/>
      <c r="J158" s="51">
        <f>K158+L158</f>
        <v>120.78999999999999</v>
      </c>
      <c r="K158" s="51">
        <v>95.82</v>
      </c>
      <c r="L158" s="51">
        <v>24.97</v>
      </c>
      <c r="M158" s="51">
        <f>N158+O158</f>
        <v>120.03</v>
      </c>
      <c r="N158" s="51">
        <v>95.06</v>
      </c>
      <c r="O158" s="51">
        <v>24.97</v>
      </c>
      <c r="P158" s="51">
        <f t="shared" si="42"/>
        <v>107.66</v>
      </c>
      <c r="Q158" s="51">
        <v>82.69</v>
      </c>
      <c r="R158" s="51">
        <v>24.97</v>
      </c>
      <c r="S158" s="51">
        <f t="shared" si="43"/>
        <v>101.23</v>
      </c>
      <c r="T158" s="51">
        <v>76.26</v>
      </c>
      <c r="U158" s="51">
        <v>24.97</v>
      </c>
      <c r="V158" s="51">
        <f t="shared" si="44"/>
        <v>98.23422000000001</v>
      </c>
      <c r="W158" s="207">
        <v>73.25946</v>
      </c>
      <c r="X158" s="207">
        <v>24.97476</v>
      </c>
      <c r="Y158" s="206">
        <v>24.97476</v>
      </c>
      <c r="Z158" s="125"/>
      <c r="AA158" s="125"/>
      <c r="AB158" s="51">
        <f t="shared" si="45"/>
        <v>94.23376</v>
      </c>
      <c r="AC158" s="125">
        <f>'[5]TDSheet'!C20</f>
        <v>69.259</v>
      </c>
      <c r="AD158" s="125">
        <f>'[5]TDSheet'!D20</f>
        <v>24.97476</v>
      </c>
      <c r="AE158" s="125">
        <f aca="true" t="shared" si="46" ref="AE158:AE221">AF158+AG158</f>
        <v>94.23</v>
      </c>
      <c r="AF158" s="125">
        <v>69.26</v>
      </c>
      <c r="AG158" s="125">
        <v>24.97</v>
      </c>
      <c r="AH158" s="125">
        <f aca="true" t="shared" si="47" ref="AH158:AH221">AI158+AJ158</f>
        <v>94.23</v>
      </c>
      <c r="AI158" s="125">
        <v>69.26</v>
      </c>
      <c r="AJ158" s="125">
        <v>24.97</v>
      </c>
      <c r="AK158" s="125">
        <f aca="true" t="shared" si="48" ref="AK158:AK167">AL158+AM158</f>
        <v>94.23</v>
      </c>
      <c r="AL158" s="125">
        <v>69.26</v>
      </c>
      <c r="AM158" s="125">
        <v>24.97</v>
      </c>
      <c r="AN158" s="125">
        <f aca="true" t="shared" si="49" ref="AN158:AN229">AO158+AP158</f>
        <v>71.71000000000001</v>
      </c>
      <c r="AO158" s="125">
        <v>46.74</v>
      </c>
      <c r="AP158" s="125">
        <v>24.97</v>
      </c>
      <c r="AQ158" s="54">
        <f aca="true" t="shared" si="50" ref="AQ158:AQ221">AN158/F158</f>
        <v>4.780666666666667</v>
      </c>
    </row>
    <row r="159" spans="1:43" s="18" customFormat="1" ht="15">
      <c r="A159" s="43">
        <v>3</v>
      </c>
      <c r="B159" s="13" t="s">
        <v>59</v>
      </c>
      <c r="C159" s="13" t="s">
        <v>62</v>
      </c>
      <c r="D159" s="41">
        <v>44</v>
      </c>
      <c r="E159" s="41"/>
      <c r="F159" s="11">
        <v>33</v>
      </c>
      <c r="G159" s="51">
        <f aca="true" t="shared" si="51" ref="G159:G182">SUM(H159:I159)</f>
        <v>2.87</v>
      </c>
      <c r="H159" s="54">
        <v>2.87</v>
      </c>
      <c r="I159" s="51"/>
      <c r="J159" s="51">
        <f aca="true" t="shared" si="52" ref="J159:J229">K159+L159</f>
        <v>2.87</v>
      </c>
      <c r="K159" s="51">
        <v>2.87</v>
      </c>
      <c r="L159" s="51"/>
      <c r="M159" s="51">
        <f>N159+O159</f>
        <v>2.87</v>
      </c>
      <c r="N159" s="51">
        <v>2.87</v>
      </c>
      <c r="O159" s="51"/>
      <c r="P159" s="51">
        <f t="shared" si="42"/>
        <v>2.87</v>
      </c>
      <c r="Q159" s="51">
        <v>2.87</v>
      </c>
      <c r="R159" s="51"/>
      <c r="S159" s="51">
        <f t="shared" si="43"/>
        <v>2.87</v>
      </c>
      <c r="T159" s="51">
        <v>2.87</v>
      </c>
      <c r="U159" s="51"/>
      <c r="V159" s="51">
        <f t="shared" si="44"/>
        <v>2.8692399999999996</v>
      </c>
      <c r="W159" s="207">
        <v>2.8692399999999996</v>
      </c>
      <c r="X159" s="207">
        <v>0</v>
      </c>
      <c r="Y159" s="51">
        <f aca="true" t="shared" si="53" ref="Y159:Y229">Z159+AA159</f>
        <v>0</v>
      </c>
      <c r="Z159" s="125"/>
      <c r="AA159" s="125"/>
      <c r="AB159" s="51">
        <f t="shared" si="45"/>
        <v>2.8692399999999996</v>
      </c>
      <c r="AC159" s="125">
        <f>'[5]TDSheet'!C15</f>
        <v>2.8692399999999996</v>
      </c>
      <c r="AD159" s="125">
        <f>'[5]TDSheet'!D15</f>
        <v>0</v>
      </c>
      <c r="AE159" s="125">
        <f t="shared" si="46"/>
        <v>2.87</v>
      </c>
      <c r="AF159" s="125">
        <v>2.87</v>
      </c>
      <c r="AG159" s="125"/>
      <c r="AH159" s="125">
        <f t="shared" si="47"/>
        <v>2.87</v>
      </c>
      <c r="AI159" s="125">
        <v>2.87</v>
      </c>
      <c r="AJ159" s="125"/>
      <c r="AK159" s="125">
        <f t="shared" si="48"/>
        <v>2.87</v>
      </c>
      <c r="AL159" s="125">
        <v>2.87</v>
      </c>
      <c r="AM159" s="125"/>
      <c r="AN159" s="125">
        <f t="shared" si="49"/>
        <v>2.87</v>
      </c>
      <c r="AO159" s="125">
        <v>2.87</v>
      </c>
      <c r="AP159" s="125"/>
      <c r="AQ159" s="54">
        <f t="shared" si="50"/>
        <v>0.08696969696969697</v>
      </c>
    </row>
    <row r="160" spans="1:43" s="18" customFormat="1" ht="15">
      <c r="A160" s="43">
        <v>4</v>
      </c>
      <c r="B160" s="13" t="s">
        <v>59</v>
      </c>
      <c r="C160" s="13" t="s">
        <v>62</v>
      </c>
      <c r="D160" s="41">
        <v>52</v>
      </c>
      <c r="E160" s="41"/>
      <c r="F160" s="43">
        <f>'[1]МКД'!$H$22</f>
        <v>6</v>
      </c>
      <c r="G160" s="51">
        <f>SUM(H160:I160)</f>
        <v>111.06</v>
      </c>
      <c r="H160" s="54">
        <v>84.66</v>
      </c>
      <c r="I160" s="51">
        <v>26.4</v>
      </c>
      <c r="J160" s="51">
        <f t="shared" si="52"/>
        <v>111.06</v>
      </c>
      <c r="K160" s="51">
        <v>84.66</v>
      </c>
      <c r="L160" s="51">
        <v>26.4</v>
      </c>
      <c r="M160" s="51">
        <f>SUM(N160:O160)</f>
        <v>111.06</v>
      </c>
      <c r="N160" s="51">
        <v>84.66</v>
      </c>
      <c r="O160" s="51">
        <v>26.4</v>
      </c>
      <c r="P160" s="51">
        <f t="shared" si="42"/>
        <v>111.06</v>
      </c>
      <c r="Q160" s="51">
        <v>84.66</v>
      </c>
      <c r="R160" s="51">
        <v>26.4</v>
      </c>
      <c r="S160" s="51">
        <f t="shared" si="43"/>
        <v>111.06</v>
      </c>
      <c r="T160" s="51">
        <v>84.66</v>
      </c>
      <c r="U160" s="51">
        <v>26.4</v>
      </c>
      <c r="V160" s="51">
        <f t="shared" si="44"/>
        <v>111.06210999999999</v>
      </c>
      <c r="W160" s="207">
        <v>84.66441999999999</v>
      </c>
      <c r="X160" s="207">
        <v>26.397689999999997</v>
      </c>
      <c r="Y160" s="51">
        <f t="shared" si="53"/>
        <v>0</v>
      </c>
      <c r="Z160" s="125"/>
      <c r="AA160" s="125"/>
      <c r="AB160" s="51">
        <f t="shared" si="45"/>
        <v>113.03399999999999</v>
      </c>
      <c r="AC160" s="125">
        <f>'[5]TDSheet'!C21</f>
        <v>84.872</v>
      </c>
      <c r="AD160" s="125">
        <f>'[5]TDSheet'!D21</f>
        <v>28.162</v>
      </c>
      <c r="AE160" s="125">
        <f t="shared" si="46"/>
        <v>111.06</v>
      </c>
      <c r="AF160" s="125">
        <v>84.66</v>
      </c>
      <c r="AG160" s="125">
        <v>26.4</v>
      </c>
      <c r="AH160" s="125">
        <f t="shared" si="47"/>
        <v>111.06</v>
      </c>
      <c r="AI160" s="125">
        <v>84.66</v>
      </c>
      <c r="AJ160" s="125">
        <v>26.4</v>
      </c>
      <c r="AK160" s="125">
        <f t="shared" si="48"/>
        <v>111.06</v>
      </c>
      <c r="AL160" s="125">
        <v>84.66</v>
      </c>
      <c r="AM160" s="125">
        <v>26.4</v>
      </c>
      <c r="AN160" s="125">
        <f t="shared" si="49"/>
        <v>111.06</v>
      </c>
      <c r="AO160" s="125">
        <v>84.66</v>
      </c>
      <c r="AP160" s="125">
        <v>26.4</v>
      </c>
      <c r="AQ160" s="54">
        <f t="shared" si="50"/>
        <v>18.51</v>
      </c>
    </row>
    <row r="161" spans="1:43" s="18" customFormat="1" ht="15">
      <c r="A161" s="43">
        <v>5</v>
      </c>
      <c r="B161" s="13" t="s">
        <v>59</v>
      </c>
      <c r="C161" s="13" t="s">
        <v>62</v>
      </c>
      <c r="D161" s="41">
        <v>66</v>
      </c>
      <c r="E161" s="41" t="s">
        <v>17</v>
      </c>
      <c r="F161" s="11">
        <f>'[2]МКД'!$H$231</f>
        <v>2</v>
      </c>
      <c r="G161" s="51">
        <f>SUM(H161:I161)</f>
        <v>58</v>
      </c>
      <c r="H161" s="54">
        <v>57.27</v>
      </c>
      <c r="I161" s="51">
        <v>0.73</v>
      </c>
      <c r="J161" s="51">
        <f t="shared" si="52"/>
        <v>58</v>
      </c>
      <c r="K161" s="51">
        <v>57.27</v>
      </c>
      <c r="L161" s="51">
        <v>0.73</v>
      </c>
      <c r="M161" s="51">
        <f>SUM(N161:O161)</f>
        <v>58</v>
      </c>
      <c r="N161" s="51">
        <v>57.27</v>
      </c>
      <c r="O161" s="51">
        <v>0.73</v>
      </c>
      <c r="P161" s="51">
        <f t="shared" si="42"/>
        <v>58</v>
      </c>
      <c r="Q161" s="51">
        <v>57.27</v>
      </c>
      <c r="R161" s="51">
        <v>0.73</v>
      </c>
      <c r="S161" s="51">
        <f t="shared" si="43"/>
        <v>58</v>
      </c>
      <c r="T161" s="51">
        <v>57.27</v>
      </c>
      <c r="U161" s="51">
        <v>0.73</v>
      </c>
      <c r="V161" s="51">
        <f t="shared" si="44"/>
        <v>57.998990000000006</v>
      </c>
      <c r="W161" s="207">
        <v>57.266580000000005</v>
      </c>
      <c r="X161" s="207">
        <v>0.73241</v>
      </c>
      <c r="Y161" s="51">
        <f t="shared" si="53"/>
        <v>0</v>
      </c>
      <c r="Z161" s="125"/>
      <c r="AA161" s="125"/>
      <c r="AB161" s="51">
        <f t="shared" si="45"/>
        <v>57.998990000000006</v>
      </c>
      <c r="AC161" s="125">
        <f>'[5]TDSheet'!C23</f>
        <v>57.266580000000005</v>
      </c>
      <c r="AD161" s="125">
        <f>'[5]TDSheet'!D23</f>
        <v>0.73241</v>
      </c>
      <c r="AE161" s="125">
        <f t="shared" si="46"/>
        <v>58</v>
      </c>
      <c r="AF161" s="125">
        <v>57.27</v>
      </c>
      <c r="AG161" s="125">
        <v>0.73</v>
      </c>
      <c r="AH161" s="125">
        <f t="shared" si="47"/>
        <v>58</v>
      </c>
      <c r="AI161" s="125">
        <v>57.27</v>
      </c>
      <c r="AJ161" s="125">
        <v>0.73</v>
      </c>
      <c r="AK161" s="125">
        <f t="shared" si="48"/>
        <v>58</v>
      </c>
      <c r="AL161" s="125">
        <v>57.27</v>
      </c>
      <c r="AM161" s="125">
        <v>0.73</v>
      </c>
      <c r="AN161" s="125">
        <f t="shared" si="49"/>
        <v>58</v>
      </c>
      <c r="AO161" s="125">
        <v>57.27</v>
      </c>
      <c r="AP161" s="125">
        <v>0.73</v>
      </c>
      <c r="AQ161" s="54">
        <f t="shared" si="50"/>
        <v>29</v>
      </c>
    </row>
    <row r="162" spans="1:43" s="18" customFormat="1" ht="15">
      <c r="A162" s="43">
        <v>6</v>
      </c>
      <c r="B162" s="13" t="s">
        <v>59</v>
      </c>
      <c r="C162" s="13" t="s">
        <v>62</v>
      </c>
      <c r="D162" s="41">
        <v>75</v>
      </c>
      <c r="E162" s="41"/>
      <c r="F162" s="43">
        <f>'[1]МКД'!$H$23</f>
        <v>2</v>
      </c>
      <c r="G162" s="51">
        <f>SUM(H162:I162)</f>
        <v>-2.64</v>
      </c>
      <c r="H162" s="54">
        <v>-2.62</v>
      </c>
      <c r="I162" s="51">
        <v>-0.02</v>
      </c>
      <c r="J162" s="51">
        <f t="shared" si="52"/>
        <v>-2.64</v>
      </c>
      <c r="K162" s="51">
        <v>-2.62</v>
      </c>
      <c r="L162" s="51">
        <v>-0.02</v>
      </c>
      <c r="M162" s="51">
        <f>SUM(N162:O162)</f>
        <v>-2.64</v>
      </c>
      <c r="N162" s="51">
        <v>-2.62</v>
      </c>
      <c r="O162" s="51">
        <v>-0.02</v>
      </c>
      <c r="P162" s="51">
        <f t="shared" si="42"/>
        <v>-2.64</v>
      </c>
      <c r="Q162" s="51">
        <v>-2.62</v>
      </c>
      <c r="R162" s="51">
        <v>-0.02</v>
      </c>
      <c r="S162" s="51">
        <f t="shared" si="43"/>
        <v>-2.64</v>
      </c>
      <c r="T162" s="51">
        <v>-2.62</v>
      </c>
      <c r="U162" s="51">
        <v>-0.02</v>
      </c>
      <c r="V162" s="51">
        <f t="shared" si="44"/>
        <v>-2.6405</v>
      </c>
      <c r="W162" s="207">
        <v>-2.6246</v>
      </c>
      <c r="X162" s="207">
        <v>-0.0159</v>
      </c>
      <c r="Y162" s="51">
        <f t="shared" si="53"/>
        <v>0</v>
      </c>
      <c r="Z162" s="125"/>
      <c r="AA162" s="125"/>
      <c r="AB162" s="51">
        <f t="shared" si="45"/>
        <v>-2.6405</v>
      </c>
      <c r="AC162" s="125">
        <f>'[5]TDSheet'!C25</f>
        <v>-2.6246</v>
      </c>
      <c r="AD162" s="125">
        <f>'[5]TDSheet'!D25</f>
        <v>-0.0159</v>
      </c>
      <c r="AE162" s="125">
        <f t="shared" si="46"/>
        <v>-2.64</v>
      </c>
      <c r="AF162" s="125">
        <v>-2.62</v>
      </c>
      <c r="AG162" s="125">
        <v>-0.02</v>
      </c>
      <c r="AH162" s="125">
        <f t="shared" si="47"/>
        <v>-2.64</v>
      </c>
      <c r="AI162" s="125">
        <v>-2.62</v>
      </c>
      <c r="AJ162" s="125">
        <v>-0.02</v>
      </c>
      <c r="AK162" s="125">
        <f t="shared" si="48"/>
        <v>-2.64</v>
      </c>
      <c r="AL162" s="125">
        <v>-2.62</v>
      </c>
      <c r="AM162" s="125">
        <v>-0.02</v>
      </c>
      <c r="AN162" s="125">
        <f t="shared" si="49"/>
        <v>-2.64</v>
      </c>
      <c r="AO162" s="125">
        <v>-2.62</v>
      </c>
      <c r="AP162" s="125">
        <v>-0.02</v>
      </c>
      <c r="AQ162" s="54">
        <f t="shared" si="50"/>
        <v>-1.32</v>
      </c>
    </row>
    <row r="163" spans="1:43" s="18" customFormat="1" ht="15">
      <c r="A163" s="43">
        <v>7</v>
      </c>
      <c r="B163" s="13" t="s">
        <v>59</v>
      </c>
      <c r="C163" s="13" t="s">
        <v>21</v>
      </c>
      <c r="D163" s="41">
        <v>6</v>
      </c>
      <c r="E163" s="41"/>
      <c r="F163" s="43">
        <f>'[2]МКД'!$H$232</f>
        <v>12</v>
      </c>
      <c r="G163" s="51">
        <f>SUM(H163:I163)</f>
        <v>36.49</v>
      </c>
      <c r="H163" s="54">
        <v>36.72</v>
      </c>
      <c r="I163" s="51">
        <v>-0.23</v>
      </c>
      <c r="J163" s="51">
        <f t="shared" si="52"/>
        <v>36.45</v>
      </c>
      <c r="K163" s="51">
        <v>36.68</v>
      </c>
      <c r="L163" s="51">
        <v>-0.23</v>
      </c>
      <c r="M163" s="51">
        <f>SUM(N163:O163)</f>
        <v>36.38</v>
      </c>
      <c r="N163" s="51">
        <v>36.61</v>
      </c>
      <c r="O163" s="51">
        <v>-0.23</v>
      </c>
      <c r="P163" s="51">
        <f t="shared" si="42"/>
        <v>36.36000000000001</v>
      </c>
      <c r="Q163" s="51">
        <v>36.59</v>
      </c>
      <c r="R163" s="51">
        <v>-0.23</v>
      </c>
      <c r="S163" s="51">
        <f t="shared" si="43"/>
        <v>36.36000000000001</v>
      </c>
      <c r="T163" s="51">
        <v>36.59</v>
      </c>
      <c r="U163" s="51">
        <v>-0.23</v>
      </c>
      <c r="V163" s="51">
        <f t="shared" si="44"/>
        <v>31.45433</v>
      </c>
      <c r="W163" s="207">
        <v>31.68057</v>
      </c>
      <c r="X163" s="207">
        <v>-0.22624</v>
      </c>
      <c r="Y163" s="51">
        <f t="shared" si="53"/>
        <v>0</v>
      </c>
      <c r="Z163" s="125"/>
      <c r="AA163" s="125"/>
      <c r="AB163" s="51">
        <f t="shared" si="45"/>
        <v>1.545</v>
      </c>
      <c r="AC163" s="125">
        <f>'[5]TDSheet'!C34</f>
        <v>-0.559</v>
      </c>
      <c r="AD163" s="125">
        <f>'[5]TDSheet'!D34</f>
        <v>2.104</v>
      </c>
      <c r="AE163" s="125">
        <f t="shared" si="46"/>
        <v>-0.79</v>
      </c>
      <c r="AF163" s="125">
        <v>-0.56</v>
      </c>
      <c r="AG163" s="125">
        <v>-0.23</v>
      </c>
      <c r="AH163" s="125">
        <f t="shared" si="47"/>
        <v>-0.79</v>
      </c>
      <c r="AI163" s="125">
        <v>-0.56</v>
      </c>
      <c r="AJ163" s="125">
        <v>-0.23</v>
      </c>
      <c r="AK163" s="125">
        <f t="shared" si="48"/>
        <v>-0.79</v>
      </c>
      <c r="AL163" s="125">
        <v>-0.56</v>
      </c>
      <c r="AM163" s="125">
        <v>-0.23</v>
      </c>
      <c r="AN163" s="125">
        <f t="shared" si="49"/>
        <v>-0.78</v>
      </c>
      <c r="AO163" s="125">
        <v>0.24</v>
      </c>
      <c r="AP163" s="125">
        <v>-1.02</v>
      </c>
      <c r="AQ163" s="54">
        <f t="shared" si="50"/>
        <v>-0.065</v>
      </c>
    </row>
    <row r="164" spans="1:43" s="18" customFormat="1" ht="15">
      <c r="A164" s="43">
        <v>8</v>
      </c>
      <c r="B164" s="13" t="s">
        <v>59</v>
      </c>
      <c r="C164" s="13" t="s">
        <v>67</v>
      </c>
      <c r="D164" s="41">
        <v>2</v>
      </c>
      <c r="E164" s="41"/>
      <c r="F164" s="11">
        <f>'[1]МКД'!$H$63</f>
        <v>12</v>
      </c>
      <c r="G164" s="51">
        <f>SUM(H164:I164)</f>
        <v>60.9</v>
      </c>
      <c r="H164" s="54">
        <v>13.04</v>
      </c>
      <c r="I164" s="51">
        <v>47.86</v>
      </c>
      <c r="J164" s="51">
        <f t="shared" si="52"/>
        <v>60.9</v>
      </c>
      <c r="K164" s="51">
        <v>13.04</v>
      </c>
      <c r="L164" s="51">
        <v>47.86</v>
      </c>
      <c r="M164" s="51">
        <f>SUM(N164:O164)</f>
        <v>60.9</v>
      </c>
      <c r="N164" s="51">
        <v>13.04</v>
      </c>
      <c r="O164" s="51">
        <v>47.86</v>
      </c>
      <c r="P164" s="51">
        <f t="shared" si="42"/>
        <v>60.9</v>
      </c>
      <c r="Q164" s="51">
        <v>13.04</v>
      </c>
      <c r="R164" s="51">
        <v>47.86</v>
      </c>
      <c r="S164" s="51">
        <f t="shared" si="43"/>
        <v>60.9</v>
      </c>
      <c r="T164" s="51">
        <v>13.04</v>
      </c>
      <c r="U164" s="51">
        <v>47.86</v>
      </c>
      <c r="V164" s="51">
        <f t="shared" si="44"/>
        <v>60.90442</v>
      </c>
      <c r="W164" s="207">
        <v>13.04458</v>
      </c>
      <c r="X164" s="207">
        <v>47.85984</v>
      </c>
      <c r="Y164" s="51"/>
      <c r="Z164" s="125"/>
      <c r="AA164" s="125"/>
      <c r="AB164" s="51">
        <f t="shared" si="45"/>
        <v>60.90384</v>
      </c>
      <c r="AC164" s="125">
        <f>'[5]TDSheet'!C87</f>
        <v>13.044</v>
      </c>
      <c r="AD164" s="125">
        <f>'[5]TDSheet'!D87</f>
        <v>47.85984</v>
      </c>
      <c r="AE164" s="125">
        <f t="shared" si="46"/>
        <v>60.9</v>
      </c>
      <c r="AF164" s="125">
        <v>13.04</v>
      </c>
      <c r="AG164" s="125">
        <v>47.86</v>
      </c>
      <c r="AH164" s="125">
        <f t="shared" si="47"/>
        <v>60.9</v>
      </c>
      <c r="AI164" s="125">
        <v>13.04</v>
      </c>
      <c r="AJ164" s="125">
        <v>47.86</v>
      </c>
      <c r="AK164" s="125">
        <f t="shared" si="48"/>
        <v>60.9</v>
      </c>
      <c r="AL164" s="125">
        <v>13.04</v>
      </c>
      <c r="AM164" s="125">
        <v>47.86</v>
      </c>
      <c r="AN164" s="125">
        <f t="shared" si="49"/>
        <v>60.9</v>
      </c>
      <c r="AO164" s="125">
        <v>13.04</v>
      </c>
      <c r="AP164" s="125">
        <v>47.86</v>
      </c>
      <c r="AQ164" s="54">
        <f t="shared" si="50"/>
        <v>5.075</v>
      </c>
    </row>
    <row r="165" spans="1:43" s="18" customFormat="1" ht="15">
      <c r="A165" s="43">
        <v>9</v>
      </c>
      <c r="B165" s="13" t="s">
        <v>59</v>
      </c>
      <c r="C165" s="13" t="s">
        <v>85</v>
      </c>
      <c r="D165" s="41">
        <v>17</v>
      </c>
      <c r="E165" s="41"/>
      <c r="F165" s="11">
        <v>12</v>
      </c>
      <c r="G165" s="51">
        <f t="shared" si="51"/>
        <v>48.160000000000004</v>
      </c>
      <c r="H165" s="54">
        <v>47.89</v>
      </c>
      <c r="I165" s="51">
        <v>0.27</v>
      </c>
      <c r="J165" s="51">
        <f t="shared" si="52"/>
        <v>48.160000000000004</v>
      </c>
      <c r="K165" s="51">
        <v>47.89</v>
      </c>
      <c r="L165" s="51">
        <v>0.27</v>
      </c>
      <c r="M165" s="51">
        <f aca="true" t="shared" si="54" ref="M165:M200">N165+O165</f>
        <v>48.160000000000004</v>
      </c>
      <c r="N165" s="51">
        <v>47.89</v>
      </c>
      <c r="O165" s="51">
        <v>0.27</v>
      </c>
      <c r="P165" s="51">
        <f t="shared" si="42"/>
        <v>48.160000000000004</v>
      </c>
      <c r="Q165" s="51">
        <v>47.89</v>
      </c>
      <c r="R165" s="51">
        <v>0.27</v>
      </c>
      <c r="S165" s="51">
        <f t="shared" si="43"/>
        <v>48.160000000000004</v>
      </c>
      <c r="T165" s="51">
        <v>47.89</v>
      </c>
      <c r="U165" s="51">
        <v>0.27</v>
      </c>
      <c r="V165" s="51">
        <f t="shared" si="44"/>
        <v>48.15872</v>
      </c>
      <c r="W165" s="207">
        <v>47.88598</v>
      </c>
      <c r="X165" s="207">
        <v>0.27274</v>
      </c>
      <c r="Y165" s="51">
        <f t="shared" si="53"/>
        <v>0</v>
      </c>
      <c r="Z165" s="125"/>
      <c r="AA165" s="125"/>
      <c r="AB165" s="51">
        <f t="shared" si="45"/>
        <v>48.15872</v>
      </c>
      <c r="AC165" s="125">
        <f>'[5]TDSheet'!C36</f>
        <v>47.88598</v>
      </c>
      <c r="AD165" s="125">
        <f>'[5]TDSheet'!D36</f>
        <v>0.27274</v>
      </c>
      <c r="AE165" s="125">
        <f t="shared" si="46"/>
        <v>48.160000000000004</v>
      </c>
      <c r="AF165" s="125">
        <v>47.89</v>
      </c>
      <c r="AG165" s="125">
        <v>0.27</v>
      </c>
      <c r="AH165" s="125">
        <f t="shared" si="47"/>
        <v>48.160000000000004</v>
      </c>
      <c r="AI165" s="125">
        <v>47.89</v>
      </c>
      <c r="AJ165" s="125">
        <v>0.27</v>
      </c>
      <c r="AK165" s="125">
        <f t="shared" si="48"/>
        <v>48.160000000000004</v>
      </c>
      <c r="AL165" s="125">
        <v>47.89</v>
      </c>
      <c r="AM165" s="125">
        <v>0.27</v>
      </c>
      <c r="AN165" s="125">
        <f t="shared" si="49"/>
        <v>48.160000000000004</v>
      </c>
      <c r="AO165" s="125">
        <v>47.89</v>
      </c>
      <c r="AP165" s="125">
        <v>0.27</v>
      </c>
      <c r="AQ165" s="54">
        <f t="shared" si="50"/>
        <v>4.013333333333334</v>
      </c>
    </row>
    <row r="166" spans="1:43" s="18" customFormat="1" ht="15">
      <c r="A166" s="43">
        <v>10</v>
      </c>
      <c r="B166" s="13" t="s">
        <v>59</v>
      </c>
      <c r="C166" s="13" t="s">
        <v>64</v>
      </c>
      <c r="D166" s="41">
        <v>9</v>
      </c>
      <c r="E166" s="41" t="s">
        <v>17</v>
      </c>
      <c r="F166" s="43">
        <f>'[1]МКД'!$H$33</f>
        <v>26</v>
      </c>
      <c r="G166" s="51">
        <f>SUM(H166:I166)</f>
        <v>402.58</v>
      </c>
      <c r="H166" s="54">
        <v>236.95</v>
      </c>
      <c r="I166" s="51">
        <v>165.63</v>
      </c>
      <c r="J166" s="51">
        <f t="shared" si="52"/>
        <v>402.58</v>
      </c>
      <c r="K166" s="51">
        <v>236.95</v>
      </c>
      <c r="L166" s="51">
        <v>165.63</v>
      </c>
      <c r="M166" s="51">
        <f>SUM(N166:O166)</f>
        <v>402.58</v>
      </c>
      <c r="N166" s="51">
        <v>236.95</v>
      </c>
      <c r="O166" s="51">
        <v>165.63</v>
      </c>
      <c r="P166" s="51">
        <f t="shared" si="42"/>
        <v>402.58</v>
      </c>
      <c r="Q166" s="51">
        <v>236.95</v>
      </c>
      <c r="R166" s="51">
        <v>165.63</v>
      </c>
      <c r="S166" s="51">
        <f t="shared" si="43"/>
        <v>402.58</v>
      </c>
      <c r="T166" s="51">
        <v>236.95</v>
      </c>
      <c r="U166" s="51">
        <v>165.63</v>
      </c>
      <c r="V166" s="51">
        <f t="shared" si="44"/>
        <v>402.58271</v>
      </c>
      <c r="W166" s="207">
        <v>236.94829000000001</v>
      </c>
      <c r="X166" s="207">
        <v>165.63442</v>
      </c>
      <c r="Y166" s="51">
        <f t="shared" si="53"/>
        <v>0</v>
      </c>
      <c r="Z166" s="125"/>
      <c r="AA166" s="125"/>
      <c r="AB166" s="51">
        <f t="shared" si="45"/>
        <v>409.94899999999996</v>
      </c>
      <c r="AC166" s="125">
        <f>'[5]TDSheet'!C41</f>
        <v>235.922</v>
      </c>
      <c r="AD166" s="125">
        <f>'[5]TDSheet'!D41</f>
        <v>174.027</v>
      </c>
      <c r="AE166" s="125">
        <f t="shared" si="46"/>
        <v>401.25</v>
      </c>
      <c r="AF166" s="125">
        <v>235.62</v>
      </c>
      <c r="AG166" s="125">
        <v>165.63</v>
      </c>
      <c r="AH166" s="125">
        <f t="shared" si="47"/>
        <v>401.25</v>
      </c>
      <c r="AI166" s="125">
        <v>235.62</v>
      </c>
      <c r="AJ166" s="125">
        <v>165.63</v>
      </c>
      <c r="AK166" s="125">
        <f t="shared" si="48"/>
        <v>401.25</v>
      </c>
      <c r="AL166" s="125">
        <v>235.62</v>
      </c>
      <c r="AM166" s="125">
        <v>165.63</v>
      </c>
      <c r="AN166" s="125">
        <f t="shared" si="49"/>
        <v>401.25</v>
      </c>
      <c r="AO166" s="125">
        <v>235.62</v>
      </c>
      <c r="AP166" s="125">
        <v>165.63</v>
      </c>
      <c r="AQ166" s="54">
        <f t="shared" si="50"/>
        <v>15.432692307692308</v>
      </c>
    </row>
    <row r="167" spans="1:44" s="18" customFormat="1" ht="15">
      <c r="A167" s="43">
        <v>11</v>
      </c>
      <c r="B167" s="13" t="s">
        <v>59</v>
      </c>
      <c r="C167" s="13" t="s">
        <v>64</v>
      </c>
      <c r="D167" s="41">
        <v>9</v>
      </c>
      <c r="E167" s="41" t="s">
        <v>18</v>
      </c>
      <c r="F167" s="43">
        <v>5</v>
      </c>
      <c r="G167" s="51"/>
      <c r="H167" s="54"/>
      <c r="I167" s="51"/>
      <c r="J167" s="51"/>
      <c r="K167" s="51"/>
      <c r="L167" s="51"/>
      <c r="M167" s="51">
        <f>SUM(N167:O167)</f>
        <v>20.5</v>
      </c>
      <c r="N167" s="51">
        <v>17.16</v>
      </c>
      <c r="O167" s="51">
        <v>3.34</v>
      </c>
      <c r="P167" s="51">
        <f t="shared" si="42"/>
        <v>12.23</v>
      </c>
      <c r="Q167" s="51">
        <v>8.89</v>
      </c>
      <c r="R167" s="51">
        <v>3.34</v>
      </c>
      <c r="S167" s="51">
        <f t="shared" si="43"/>
        <v>3.6799999999999997</v>
      </c>
      <c r="T167" s="51">
        <v>0.34</v>
      </c>
      <c r="U167" s="51">
        <v>3.34</v>
      </c>
      <c r="V167" s="51">
        <f t="shared" si="44"/>
        <v>3.67679</v>
      </c>
      <c r="W167" s="207">
        <v>0.3392</v>
      </c>
      <c r="X167" s="207">
        <v>3.33759</v>
      </c>
      <c r="Y167" s="51"/>
      <c r="Z167" s="125"/>
      <c r="AA167" s="125"/>
      <c r="AB167" s="51">
        <f t="shared" si="45"/>
        <v>2.3382</v>
      </c>
      <c r="AC167" s="125">
        <f>'[5]TDSheet'!C42</f>
        <v>0.3392</v>
      </c>
      <c r="AD167" s="125">
        <f>'[5]TDSheet'!D42</f>
        <v>1.999</v>
      </c>
      <c r="AE167" s="125">
        <f t="shared" si="46"/>
        <v>3.6799999999999997</v>
      </c>
      <c r="AF167" s="125">
        <v>0.34</v>
      </c>
      <c r="AG167" s="125">
        <v>3.34</v>
      </c>
      <c r="AH167" s="125">
        <f t="shared" si="47"/>
        <v>3.6799999999999997</v>
      </c>
      <c r="AI167" s="125">
        <v>0.34</v>
      </c>
      <c r="AJ167" s="125">
        <v>3.34</v>
      </c>
      <c r="AK167" s="125">
        <f t="shared" si="48"/>
        <v>3.6799999999999997</v>
      </c>
      <c r="AL167" s="125">
        <v>0.34</v>
      </c>
      <c r="AM167" s="125">
        <v>3.34</v>
      </c>
      <c r="AN167" s="125">
        <f t="shared" si="49"/>
        <v>3.6799999999999997</v>
      </c>
      <c r="AO167" s="125">
        <v>0.34</v>
      </c>
      <c r="AP167" s="125">
        <v>3.34</v>
      </c>
      <c r="AQ167" s="54">
        <f t="shared" si="50"/>
        <v>0.736</v>
      </c>
      <c r="AR167" s="165">
        <v>44229</v>
      </c>
    </row>
    <row r="168" spans="1:43" s="18" customFormat="1" ht="15">
      <c r="A168" s="43">
        <v>12</v>
      </c>
      <c r="B168" s="13" t="s">
        <v>59</v>
      </c>
      <c r="C168" s="13" t="s">
        <v>64</v>
      </c>
      <c r="D168" s="41">
        <v>14</v>
      </c>
      <c r="E168" s="41"/>
      <c r="F168" s="43">
        <f>'[2]МКД'!$H$235</f>
        <v>8</v>
      </c>
      <c r="G168" s="51">
        <f>SUM(H168:I168)</f>
        <v>125.86</v>
      </c>
      <c r="H168" s="54">
        <v>124.46</v>
      </c>
      <c r="I168" s="51">
        <v>1.4</v>
      </c>
      <c r="J168" s="51">
        <f t="shared" si="52"/>
        <v>125.86</v>
      </c>
      <c r="K168" s="51">
        <v>124.46</v>
      </c>
      <c r="L168" s="51">
        <v>1.4</v>
      </c>
      <c r="M168" s="51">
        <f>SUM(N168:O168)</f>
        <v>125.86</v>
      </c>
      <c r="N168" s="51">
        <v>124.46</v>
      </c>
      <c r="O168" s="51">
        <v>1.4</v>
      </c>
      <c r="P168" s="51">
        <f t="shared" si="42"/>
        <v>125.86</v>
      </c>
      <c r="Q168" s="51">
        <v>124.46</v>
      </c>
      <c r="R168" s="51">
        <v>1.4</v>
      </c>
      <c r="S168" s="51">
        <f t="shared" si="43"/>
        <v>125.86</v>
      </c>
      <c r="T168" s="51">
        <v>124.46</v>
      </c>
      <c r="U168" s="51">
        <v>1.4</v>
      </c>
      <c r="V168" s="51">
        <f t="shared" si="44"/>
        <v>125.85852999999999</v>
      </c>
      <c r="W168" s="207">
        <v>124.45542999999999</v>
      </c>
      <c r="X168" s="207">
        <v>1.4031</v>
      </c>
      <c r="Y168" s="51">
        <f t="shared" si="53"/>
        <v>0</v>
      </c>
      <c r="Z168" s="125"/>
      <c r="AA168" s="125"/>
      <c r="AB168" s="51">
        <f t="shared" si="45"/>
        <v>125.8581</v>
      </c>
      <c r="AC168" s="125">
        <f>'[5]TDSheet'!C38</f>
        <v>124.455</v>
      </c>
      <c r="AD168" s="125">
        <f>'[5]TDSheet'!D38</f>
        <v>1.4031</v>
      </c>
      <c r="AE168" s="125">
        <f t="shared" si="46"/>
        <v>125.86</v>
      </c>
      <c r="AF168" s="125">
        <v>124.46</v>
      </c>
      <c r="AG168" s="125">
        <v>1.4</v>
      </c>
      <c r="AH168" s="125">
        <f t="shared" si="47"/>
        <v>125.86</v>
      </c>
      <c r="AI168" s="125">
        <v>124.46</v>
      </c>
      <c r="AJ168" s="125">
        <v>1.4</v>
      </c>
      <c r="AK168" s="125">
        <f aca="true" t="shared" si="55" ref="AK168:AK215">AL168+AM168</f>
        <v>125.86</v>
      </c>
      <c r="AL168" s="125">
        <v>124.46</v>
      </c>
      <c r="AM168" s="125">
        <v>1.4</v>
      </c>
      <c r="AN168" s="125">
        <f t="shared" si="49"/>
        <v>125.86</v>
      </c>
      <c r="AO168" s="125">
        <v>124.46</v>
      </c>
      <c r="AP168" s="125">
        <v>1.4</v>
      </c>
      <c r="AQ168" s="54">
        <f t="shared" si="50"/>
        <v>15.7325</v>
      </c>
    </row>
    <row r="169" spans="1:43" s="18" customFormat="1" ht="15">
      <c r="A169" s="43">
        <v>13</v>
      </c>
      <c r="B169" s="13" t="s">
        <v>59</v>
      </c>
      <c r="C169" s="13" t="s">
        <v>64</v>
      </c>
      <c r="D169" s="41">
        <v>28</v>
      </c>
      <c r="E169" s="41"/>
      <c r="F169" s="11">
        <v>8</v>
      </c>
      <c r="G169" s="51">
        <f t="shared" si="51"/>
        <v>38.2</v>
      </c>
      <c r="H169" s="54">
        <v>38.2</v>
      </c>
      <c r="I169" s="51"/>
      <c r="J169" s="51">
        <f t="shared" si="52"/>
        <v>38.2</v>
      </c>
      <c r="K169" s="51">
        <v>38.2</v>
      </c>
      <c r="L169" s="51"/>
      <c r="M169" s="51">
        <f t="shared" si="54"/>
        <v>38.2</v>
      </c>
      <c r="N169" s="51">
        <v>38.2</v>
      </c>
      <c r="O169" s="51"/>
      <c r="P169" s="51">
        <f t="shared" si="42"/>
        <v>38.2</v>
      </c>
      <c r="Q169" s="51">
        <v>38.2</v>
      </c>
      <c r="R169" s="51"/>
      <c r="S169" s="51">
        <f t="shared" si="43"/>
        <v>38.2</v>
      </c>
      <c r="T169" s="51">
        <v>38.2</v>
      </c>
      <c r="U169" s="51"/>
      <c r="V169" s="51">
        <f t="shared" si="44"/>
        <v>38.204440000000005</v>
      </c>
      <c r="W169" s="207">
        <v>38.204440000000005</v>
      </c>
      <c r="X169" s="207">
        <v>0</v>
      </c>
      <c r="Y169" s="51">
        <f t="shared" si="53"/>
        <v>0</v>
      </c>
      <c r="Z169" s="125"/>
      <c r="AA169" s="125"/>
      <c r="AB169" s="51">
        <f t="shared" si="45"/>
        <v>38.204</v>
      </c>
      <c r="AC169" s="125">
        <f>'[5]TDSheet'!C39</f>
        <v>38.204</v>
      </c>
      <c r="AD169" s="125">
        <f>'[5]TDSheet'!D39</f>
        <v>0</v>
      </c>
      <c r="AE169" s="125">
        <f t="shared" si="46"/>
        <v>38.2</v>
      </c>
      <c r="AF169" s="125">
        <v>38.2</v>
      </c>
      <c r="AG169" s="125"/>
      <c r="AH169" s="125">
        <f t="shared" si="47"/>
        <v>38.2</v>
      </c>
      <c r="AI169" s="125">
        <v>38.2</v>
      </c>
      <c r="AJ169" s="125"/>
      <c r="AK169" s="125">
        <f t="shared" si="55"/>
        <v>38.2</v>
      </c>
      <c r="AL169" s="125">
        <v>38.2</v>
      </c>
      <c r="AM169" s="125"/>
      <c r="AN169" s="125">
        <f t="shared" si="49"/>
        <v>38.2</v>
      </c>
      <c r="AO169" s="125">
        <v>38.2</v>
      </c>
      <c r="AP169" s="125"/>
      <c r="AQ169" s="54">
        <f t="shared" si="50"/>
        <v>4.775</v>
      </c>
    </row>
    <row r="170" spans="1:43" s="18" customFormat="1" ht="15">
      <c r="A170" s="43">
        <v>14</v>
      </c>
      <c r="B170" s="13" t="s">
        <v>59</v>
      </c>
      <c r="C170" s="13" t="s">
        <v>32</v>
      </c>
      <c r="D170" s="41">
        <v>16</v>
      </c>
      <c r="E170" s="41"/>
      <c r="F170" s="11">
        <v>5</v>
      </c>
      <c r="G170" s="51">
        <f t="shared" si="51"/>
        <v>0.94</v>
      </c>
      <c r="H170" s="54">
        <v>1.67</v>
      </c>
      <c r="I170" s="51">
        <v>-0.73</v>
      </c>
      <c r="J170" s="51">
        <f t="shared" si="52"/>
        <v>0</v>
      </c>
      <c r="K170" s="51"/>
      <c r="L170" s="51"/>
      <c r="M170" s="51">
        <f t="shared" si="54"/>
        <v>0.94</v>
      </c>
      <c r="N170" s="51">
        <v>1.67</v>
      </c>
      <c r="O170" s="51">
        <v>-0.73</v>
      </c>
      <c r="P170" s="51">
        <f t="shared" si="42"/>
        <v>0.94</v>
      </c>
      <c r="Q170" s="51">
        <v>1.67</v>
      </c>
      <c r="R170" s="51">
        <v>-0.73</v>
      </c>
      <c r="S170" s="51">
        <f t="shared" si="43"/>
        <v>0.94</v>
      </c>
      <c r="T170" s="51">
        <v>1.67</v>
      </c>
      <c r="U170" s="51">
        <v>-0.73</v>
      </c>
      <c r="V170" s="51">
        <f t="shared" si="44"/>
        <v>0.9339799999999999</v>
      </c>
      <c r="W170" s="207">
        <v>1.66576</v>
      </c>
      <c r="X170" s="207">
        <v>-0.73178</v>
      </c>
      <c r="Y170" s="51">
        <f t="shared" si="53"/>
        <v>0</v>
      </c>
      <c r="Z170" s="125"/>
      <c r="AA170" s="125"/>
      <c r="AB170" s="51">
        <f t="shared" si="45"/>
        <v>0.9339799999999999</v>
      </c>
      <c r="AC170" s="125">
        <f>'[5]TDSheet'!C45</f>
        <v>1.66576</v>
      </c>
      <c r="AD170" s="125">
        <f>'[5]TDSheet'!D45</f>
        <v>-0.73178</v>
      </c>
      <c r="AE170" s="125">
        <f t="shared" si="46"/>
        <v>0.94</v>
      </c>
      <c r="AF170" s="125">
        <v>1.67</v>
      </c>
      <c r="AG170" s="125">
        <v>-0.73</v>
      </c>
      <c r="AH170" s="125">
        <f t="shared" si="47"/>
        <v>0.94</v>
      </c>
      <c r="AI170" s="125">
        <v>1.67</v>
      </c>
      <c r="AJ170" s="125">
        <v>-0.73</v>
      </c>
      <c r="AK170" s="125">
        <f t="shared" si="55"/>
        <v>0.94</v>
      </c>
      <c r="AL170" s="125">
        <v>1.67</v>
      </c>
      <c r="AM170" s="125">
        <v>-0.73</v>
      </c>
      <c r="AN170" s="125">
        <f t="shared" si="49"/>
        <v>0.94</v>
      </c>
      <c r="AO170" s="125">
        <v>1.67</v>
      </c>
      <c r="AP170" s="125">
        <v>-0.73</v>
      </c>
      <c r="AQ170" s="54">
        <f t="shared" si="50"/>
        <v>0.188</v>
      </c>
    </row>
    <row r="171" spans="1:43" s="18" customFormat="1" ht="15">
      <c r="A171" s="43">
        <v>15</v>
      </c>
      <c r="B171" s="13" t="s">
        <v>59</v>
      </c>
      <c r="C171" s="13" t="s">
        <v>32</v>
      </c>
      <c r="D171" s="41">
        <v>23</v>
      </c>
      <c r="E171" s="41"/>
      <c r="F171" s="43">
        <f>'[1]МКД'!$H$36</f>
        <v>12</v>
      </c>
      <c r="G171" s="51">
        <f t="shared" si="51"/>
        <v>400.07</v>
      </c>
      <c r="H171" s="54">
        <v>66.57</v>
      </c>
      <c r="I171" s="51">
        <v>333.5</v>
      </c>
      <c r="J171" s="51">
        <f t="shared" si="52"/>
        <v>400.07</v>
      </c>
      <c r="K171" s="51">
        <v>66.57</v>
      </c>
      <c r="L171" s="51">
        <v>333.5</v>
      </c>
      <c r="M171" s="51">
        <f t="shared" si="54"/>
        <v>400.07</v>
      </c>
      <c r="N171" s="51">
        <v>66.57</v>
      </c>
      <c r="O171" s="51">
        <v>333.5</v>
      </c>
      <c r="P171" s="51">
        <f t="shared" si="42"/>
        <v>400.07</v>
      </c>
      <c r="Q171" s="51">
        <v>66.57</v>
      </c>
      <c r="R171" s="51">
        <v>333.5</v>
      </c>
      <c r="S171" s="51">
        <f t="shared" si="43"/>
        <v>400.07</v>
      </c>
      <c r="T171" s="51">
        <v>66.57</v>
      </c>
      <c r="U171" s="51">
        <v>333.5</v>
      </c>
      <c r="V171" s="51">
        <f t="shared" si="44"/>
        <v>400.07379</v>
      </c>
      <c r="W171" s="207">
        <v>66.57</v>
      </c>
      <c r="X171" s="207">
        <v>333.50379</v>
      </c>
      <c r="Y171" s="51">
        <f t="shared" si="53"/>
        <v>0</v>
      </c>
      <c r="Z171" s="125"/>
      <c r="AA171" s="125"/>
      <c r="AB171" s="51">
        <f t="shared" si="45"/>
        <v>400.12834</v>
      </c>
      <c r="AC171" s="125">
        <f>'[5]TDSheet'!C48</f>
        <v>66.62455</v>
      </c>
      <c r="AD171" s="125">
        <f>'[5]TDSheet'!D48</f>
        <v>333.50379</v>
      </c>
      <c r="AE171" s="125">
        <f t="shared" si="46"/>
        <v>400.12</v>
      </c>
      <c r="AF171" s="125">
        <v>66.62</v>
      </c>
      <c r="AG171" s="125">
        <v>333.5</v>
      </c>
      <c r="AH171" s="125">
        <f t="shared" si="47"/>
        <v>400.12</v>
      </c>
      <c r="AI171" s="125">
        <v>66.62</v>
      </c>
      <c r="AJ171" s="125">
        <v>333.5</v>
      </c>
      <c r="AK171" s="125">
        <f t="shared" si="55"/>
        <v>400.12</v>
      </c>
      <c r="AL171" s="125">
        <v>66.62</v>
      </c>
      <c r="AM171" s="125">
        <v>333.5</v>
      </c>
      <c r="AN171" s="125">
        <f t="shared" si="49"/>
        <v>400.12</v>
      </c>
      <c r="AO171" s="125">
        <v>66.62</v>
      </c>
      <c r="AP171" s="125">
        <v>333.5</v>
      </c>
      <c r="AQ171" s="54">
        <f t="shared" si="50"/>
        <v>33.343333333333334</v>
      </c>
    </row>
    <row r="172" spans="1:43" s="18" customFormat="1" ht="15">
      <c r="A172" s="43">
        <v>16</v>
      </c>
      <c r="B172" s="13" t="s">
        <v>59</v>
      </c>
      <c r="C172" s="13" t="s">
        <v>66</v>
      </c>
      <c r="D172" s="41">
        <v>3</v>
      </c>
      <c r="E172" s="41"/>
      <c r="F172" s="43">
        <f>'[1]МКД'!$H$45</f>
        <v>2</v>
      </c>
      <c r="G172" s="51"/>
      <c r="H172" s="54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>
        <f t="shared" si="44"/>
        <v>6.735270000000001</v>
      </c>
      <c r="W172" s="207">
        <v>6.735270000000001</v>
      </c>
      <c r="X172" s="207">
        <v>0</v>
      </c>
      <c r="Y172" s="51"/>
      <c r="Z172" s="125"/>
      <c r="AA172" s="125"/>
      <c r="AB172" s="51">
        <f t="shared" si="45"/>
        <v>0</v>
      </c>
      <c r="AC172" s="125">
        <f>'[5]TDSheet'!C60</f>
        <v>0</v>
      </c>
      <c r="AD172" s="125">
        <f>'[5]TDSheet'!D60</f>
        <v>0</v>
      </c>
      <c r="AE172" s="125">
        <f t="shared" si="46"/>
        <v>-0.39</v>
      </c>
      <c r="AF172" s="125">
        <v>-0.39</v>
      </c>
      <c r="AG172" s="125"/>
      <c r="AH172" s="125">
        <f t="shared" si="47"/>
        <v>-0.39</v>
      </c>
      <c r="AI172" s="125">
        <v>-0.39</v>
      </c>
      <c r="AJ172" s="125"/>
      <c r="AK172" s="125">
        <f t="shared" si="55"/>
        <v>-0.39</v>
      </c>
      <c r="AL172" s="125">
        <v>-0.39</v>
      </c>
      <c r="AM172" s="125"/>
      <c r="AN172" s="125">
        <f t="shared" si="49"/>
        <v>-0.39</v>
      </c>
      <c r="AO172" s="125">
        <v>-0.39</v>
      </c>
      <c r="AP172" s="125"/>
      <c r="AQ172" s="54">
        <f t="shared" si="50"/>
        <v>-0.195</v>
      </c>
    </row>
    <row r="173" spans="1:43" s="18" customFormat="1" ht="15">
      <c r="A173" s="43">
        <v>17</v>
      </c>
      <c r="B173" s="13" t="s">
        <v>59</v>
      </c>
      <c r="C173" s="13" t="s">
        <v>66</v>
      </c>
      <c r="D173" s="41">
        <v>4</v>
      </c>
      <c r="E173" s="41"/>
      <c r="F173" s="11">
        <v>8</v>
      </c>
      <c r="G173" s="51">
        <f t="shared" si="51"/>
        <v>30.78</v>
      </c>
      <c r="H173" s="54">
        <v>22.8</v>
      </c>
      <c r="I173" s="51">
        <v>7.98</v>
      </c>
      <c r="J173" s="51">
        <f t="shared" si="52"/>
        <v>30.78</v>
      </c>
      <c r="K173" s="51">
        <v>22.8</v>
      </c>
      <c r="L173" s="51">
        <v>7.98</v>
      </c>
      <c r="M173" s="51">
        <f t="shared" si="54"/>
        <v>30.78</v>
      </c>
      <c r="N173" s="51">
        <v>22.8</v>
      </c>
      <c r="O173" s="51">
        <v>7.98</v>
      </c>
      <c r="P173" s="51">
        <f t="shared" si="42"/>
        <v>30.78</v>
      </c>
      <c r="Q173" s="51">
        <v>22.8</v>
      </c>
      <c r="R173" s="51">
        <v>7.98</v>
      </c>
      <c r="S173" s="51">
        <f t="shared" si="43"/>
        <v>30.78</v>
      </c>
      <c r="T173" s="51">
        <v>22.8</v>
      </c>
      <c r="U173" s="51">
        <v>7.98</v>
      </c>
      <c r="V173" s="51">
        <f t="shared" si="44"/>
        <v>30.78151</v>
      </c>
      <c r="W173" s="207">
        <v>22.80029</v>
      </c>
      <c r="X173" s="207">
        <v>7.98122</v>
      </c>
      <c r="Y173" s="51">
        <f t="shared" si="53"/>
        <v>0</v>
      </c>
      <c r="Z173" s="125"/>
      <c r="AA173" s="125"/>
      <c r="AB173" s="51">
        <f t="shared" si="45"/>
        <v>30.78151</v>
      </c>
      <c r="AC173" s="125">
        <f>'[5]TDSheet'!C61</f>
        <v>22.80029</v>
      </c>
      <c r="AD173" s="125">
        <f>'[5]TDSheet'!D61</f>
        <v>7.98122</v>
      </c>
      <c r="AE173" s="125">
        <f t="shared" si="46"/>
        <v>30.78</v>
      </c>
      <c r="AF173" s="125">
        <v>22.8</v>
      </c>
      <c r="AG173" s="125">
        <v>7.98</v>
      </c>
      <c r="AH173" s="125">
        <f t="shared" si="47"/>
        <v>30.78</v>
      </c>
      <c r="AI173" s="125">
        <v>22.8</v>
      </c>
      <c r="AJ173" s="125">
        <v>7.98</v>
      </c>
      <c r="AK173" s="125">
        <f t="shared" si="55"/>
        <v>30.78</v>
      </c>
      <c r="AL173" s="125">
        <v>22.8</v>
      </c>
      <c r="AM173" s="125">
        <v>7.98</v>
      </c>
      <c r="AN173" s="125">
        <f t="shared" si="49"/>
        <v>30.78</v>
      </c>
      <c r="AO173" s="125">
        <v>22.8</v>
      </c>
      <c r="AP173" s="125">
        <v>7.98</v>
      </c>
      <c r="AQ173" s="54">
        <f t="shared" si="50"/>
        <v>3.8475</v>
      </c>
    </row>
    <row r="174" spans="1:43" s="18" customFormat="1" ht="15">
      <c r="A174" s="43">
        <v>18</v>
      </c>
      <c r="B174" s="13" t="s">
        <v>59</v>
      </c>
      <c r="C174" s="261" t="s">
        <v>16</v>
      </c>
      <c r="D174" s="41">
        <v>20</v>
      </c>
      <c r="E174" s="64"/>
      <c r="F174" s="64">
        <v>19</v>
      </c>
      <c r="G174" s="51">
        <f t="shared" si="51"/>
        <v>-7.42</v>
      </c>
      <c r="H174" s="54"/>
      <c r="I174" s="51">
        <v>-7.42</v>
      </c>
      <c r="J174" s="51">
        <f t="shared" si="52"/>
        <v>-7.42</v>
      </c>
      <c r="K174" s="51"/>
      <c r="L174" s="51">
        <v>-7.42</v>
      </c>
      <c r="M174" s="51">
        <f t="shared" si="54"/>
        <v>-7.42</v>
      </c>
      <c r="N174" s="51"/>
      <c r="O174" s="51">
        <v>-7.42</v>
      </c>
      <c r="P174" s="51">
        <f t="shared" si="42"/>
        <v>-7.42</v>
      </c>
      <c r="Q174" s="51"/>
      <c r="R174" s="51">
        <v>-7.42</v>
      </c>
      <c r="S174" s="51">
        <f t="shared" si="43"/>
        <v>-7.42</v>
      </c>
      <c r="T174" s="51"/>
      <c r="U174" s="51">
        <v>-7.42</v>
      </c>
      <c r="V174" s="51">
        <f t="shared" si="44"/>
        <v>-7.42</v>
      </c>
      <c r="W174" s="207">
        <v>0</v>
      </c>
      <c r="X174" s="207">
        <v>-7.42</v>
      </c>
      <c r="Y174" s="51"/>
      <c r="Z174" s="125"/>
      <c r="AA174" s="125"/>
      <c r="AB174" s="51">
        <f t="shared" si="45"/>
        <v>0</v>
      </c>
      <c r="AC174" s="125">
        <f>'[5]TDSheet'!C64</f>
        <v>0</v>
      </c>
      <c r="AD174" s="125">
        <f>'[5]TDSheet'!D64</f>
        <v>0</v>
      </c>
      <c r="AE174" s="125">
        <f t="shared" si="46"/>
        <v>-7.42</v>
      </c>
      <c r="AF174" s="125"/>
      <c r="AG174" s="125">
        <v>-7.42</v>
      </c>
      <c r="AH174" s="125">
        <f t="shared" si="47"/>
        <v>-7.42</v>
      </c>
      <c r="AI174" s="125"/>
      <c r="AJ174" s="125">
        <v>-7.42</v>
      </c>
      <c r="AK174" s="125">
        <f t="shared" si="55"/>
        <v>-7.42</v>
      </c>
      <c r="AL174" s="125"/>
      <c r="AM174" s="125">
        <v>-7.42</v>
      </c>
      <c r="AN174" s="125">
        <f t="shared" si="49"/>
        <v>-7.42</v>
      </c>
      <c r="AO174" s="125"/>
      <c r="AP174" s="125">
        <v>-7.42</v>
      </c>
      <c r="AQ174" s="54">
        <f t="shared" si="50"/>
        <v>-0.39052631578947367</v>
      </c>
    </row>
    <row r="175" spans="1:43" s="18" customFormat="1" ht="15">
      <c r="A175" s="43">
        <v>19</v>
      </c>
      <c r="B175" s="13" t="s">
        <v>59</v>
      </c>
      <c r="C175" s="13" t="s">
        <v>16</v>
      </c>
      <c r="D175" s="41">
        <v>30</v>
      </c>
      <c r="E175" s="41"/>
      <c r="F175" s="11">
        <f>'[2]МКД'!$H$238</f>
        <v>19</v>
      </c>
      <c r="G175" s="51">
        <f t="shared" si="51"/>
        <v>109.72999999999999</v>
      </c>
      <c r="H175" s="54">
        <v>37.82</v>
      </c>
      <c r="I175" s="51">
        <v>71.91</v>
      </c>
      <c r="J175" s="51">
        <f t="shared" si="52"/>
        <v>109.72999999999999</v>
      </c>
      <c r="K175" s="51">
        <v>37.82</v>
      </c>
      <c r="L175" s="51">
        <v>71.91</v>
      </c>
      <c r="M175" s="51">
        <f t="shared" si="54"/>
        <v>109.72999999999999</v>
      </c>
      <c r="N175" s="51">
        <v>37.82</v>
      </c>
      <c r="O175" s="51">
        <v>71.91</v>
      </c>
      <c r="P175" s="51">
        <f t="shared" si="42"/>
        <v>109.72999999999999</v>
      </c>
      <c r="Q175" s="51">
        <v>37.82</v>
      </c>
      <c r="R175" s="51">
        <v>71.91</v>
      </c>
      <c r="S175" s="51">
        <f t="shared" si="43"/>
        <v>109.72999999999999</v>
      </c>
      <c r="T175" s="51">
        <v>37.82</v>
      </c>
      <c r="U175" s="51">
        <v>71.91</v>
      </c>
      <c r="V175" s="51">
        <f t="shared" si="44"/>
        <v>109.72918999999999</v>
      </c>
      <c r="W175" s="207">
        <v>37.81529</v>
      </c>
      <c r="X175" s="207">
        <v>71.9139</v>
      </c>
      <c r="Y175" s="51">
        <f t="shared" si="53"/>
        <v>0</v>
      </c>
      <c r="Z175" s="125"/>
      <c r="AA175" s="125"/>
      <c r="AB175" s="51">
        <f t="shared" si="45"/>
        <v>111.86229</v>
      </c>
      <c r="AC175" s="125">
        <f>'[5]TDSheet'!C67</f>
        <v>37.81529</v>
      </c>
      <c r="AD175" s="125">
        <f>'[5]TDSheet'!D67</f>
        <v>74.047</v>
      </c>
      <c r="AE175" s="125">
        <f t="shared" si="46"/>
        <v>109.72999999999999</v>
      </c>
      <c r="AF175" s="125">
        <v>37.82</v>
      </c>
      <c r="AG175" s="125">
        <v>71.91</v>
      </c>
      <c r="AH175" s="125">
        <f t="shared" si="47"/>
        <v>109.72999999999999</v>
      </c>
      <c r="AI175" s="125">
        <v>37.82</v>
      </c>
      <c r="AJ175" s="125">
        <v>71.91</v>
      </c>
      <c r="AK175" s="125">
        <f t="shared" si="55"/>
        <v>109.72999999999999</v>
      </c>
      <c r="AL175" s="125">
        <v>37.82</v>
      </c>
      <c r="AM175" s="125">
        <v>71.91</v>
      </c>
      <c r="AN175" s="125">
        <f t="shared" si="49"/>
        <v>109.72999999999999</v>
      </c>
      <c r="AO175" s="125">
        <v>37.82</v>
      </c>
      <c r="AP175" s="125">
        <v>71.91</v>
      </c>
      <c r="AQ175" s="54">
        <f t="shared" si="50"/>
        <v>5.775263157894736</v>
      </c>
    </row>
    <row r="176" spans="1:43" s="18" customFormat="1" ht="15">
      <c r="A176" s="43">
        <v>20</v>
      </c>
      <c r="B176" s="13" t="s">
        <v>59</v>
      </c>
      <c r="C176" s="13" t="s">
        <v>16</v>
      </c>
      <c r="D176" s="41">
        <v>32</v>
      </c>
      <c r="E176" s="41"/>
      <c r="F176" s="11">
        <f>'[2]МКД'!$H$239</f>
        <v>12</v>
      </c>
      <c r="G176" s="51">
        <f t="shared" si="51"/>
        <v>117.9</v>
      </c>
      <c r="H176" s="54">
        <v>53.7</v>
      </c>
      <c r="I176" s="51">
        <v>64.2</v>
      </c>
      <c r="J176" s="51">
        <f t="shared" si="52"/>
        <v>117.9</v>
      </c>
      <c r="K176" s="51">
        <v>53.7</v>
      </c>
      <c r="L176" s="51">
        <v>64.2</v>
      </c>
      <c r="M176" s="51">
        <f t="shared" si="54"/>
        <v>117.9</v>
      </c>
      <c r="N176" s="51">
        <v>53.7</v>
      </c>
      <c r="O176" s="51">
        <v>64.2</v>
      </c>
      <c r="P176" s="51">
        <f t="shared" si="42"/>
        <v>117.9</v>
      </c>
      <c r="Q176" s="51">
        <v>53.7</v>
      </c>
      <c r="R176" s="51">
        <v>64.2</v>
      </c>
      <c r="S176" s="51">
        <f t="shared" si="43"/>
        <v>117.9</v>
      </c>
      <c r="T176" s="51">
        <v>53.7</v>
      </c>
      <c r="U176" s="51">
        <v>64.2</v>
      </c>
      <c r="V176" s="51">
        <f t="shared" si="44"/>
        <v>117.89854</v>
      </c>
      <c r="W176" s="207">
        <v>53.70015</v>
      </c>
      <c r="X176" s="207">
        <v>64.19839</v>
      </c>
      <c r="Y176" s="51">
        <f t="shared" si="53"/>
        <v>0</v>
      </c>
      <c r="Z176" s="125"/>
      <c r="AA176" s="125"/>
      <c r="AB176" s="51">
        <f t="shared" si="45"/>
        <v>119.43</v>
      </c>
      <c r="AC176" s="125">
        <f>'[5]TDSheet'!C68</f>
        <v>54.727</v>
      </c>
      <c r="AD176" s="125">
        <f>'[5]TDSheet'!D68</f>
        <v>64.703</v>
      </c>
      <c r="AE176" s="125">
        <f t="shared" si="46"/>
        <v>117.9</v>
      </c>
      <c r="AF176" s="125">
        <v>53.7</v>
      </c>
      <c r="AG176" s="125">
        <v>64.2</v>
      </c>
      <c r="AH176" s="125">
        <f t="shared" si="47"/>
        <v>117.9</v>
      </c>
      <c r="AI176" s="125">
        <v>53.7</v>
      </c>
      <c r="AJ176" s="125">
        <v>64.2</v>
      </c>
      <c r="AK176" s="125">
        <f t="shared" si="55"/>
        <v>117.9</v>
      </c>
      <c r="AL176" s="125">
        <v>53.7</v>
      </c>
      <c r="AM176" s="125">
        <v>64.2</v>
      </c>
      <c r="AN176" s="125">
        <f t="shared" si="49"/>
        <v>117.9</v>
      </c>
      <c r="AO176" s="125">
        <v>53.7</v>
      </c>
      <c r="AP176" s="125">
        <v>64.2</v>
      </c>
      <c r="AQ176" s="54">
        <f t="shared" si="50"/>
        <v>9.825000000000001</v>
      </c>
    </row>
    <row r="177" spans="1:43" s="18" customFormat="1" ht="15">
      <c r="A177" s="43">
        <v>21</v>
      </c>
      <c r="B177" s="13" t="s">
        <v>59</v>
      </c>
      <c r="C177" s="13" t="s">
        <v>16</v>
      </c>
      <c r="D177" s="41">
        <v>46</v>
      </c>
      <c r="E177" s="41" t="s">
        <v>17</v>
      </c>
      <c r="F177" s="28">
        <f>'[2]снесены, расселены'!$J$129</f>
        <v>14</v>
      </c>
      <c r="G177" s="51">
        <f t="shared" si="51"/>
        <v>113.34</v>
      </c>
      <c r="H177" s="54">
        <v>76.74</v>
      </c>
      <c r="I177" s="51">
        <v>36.6</v>
      </c>
      <c r="J177" s="51">
        <f t="shared" si="52"/>
        <v>113.34</v>
      </c>
      <c r="K177" s="51">
        <v>76.74</v>
      </c>
      <c r="L177" s="51">
        <v>36.6</v>
      </c>
      <c r="M177" s="51">
        <f t="shared" si="54"/>
        <v>113.34</v>
      </c>
      <c r="N177" s="51">
        <v>76.74</v>
      </c>
      <c r="O177" s="51">
        <v>36.6</v>
      </c>
      <c r="P177" s="51">
        <f t="shared" si="42"/>
        <v>113.34</v>
      </c>
      <c r="Q177" s="51">
        <v>76.74</v>
      </c>
      <c r="R177" s="51">
        <v>36.6</v>
      </c>
      <c r="S177" s="51">
        <f t="shared" si="43"/>
        <v>113.34</v>
      </c>
      <c r="T177" s="51">
        <v>76.74</v>
      </c>
      <c r="U177" s="51">
        <v>36.6</v>
      </c>
      <c r="V177" s="51">
        <f t="shared" si="44"/>
        <v>113.34193</v>
      </c>
      <c r="W177" s="207">
        <v>76.73778</v>
      </c>
      <c r="X177" s="207">
        <v>36.604150000000004</v>
      </c>
      <c r="Y177" s="51">
        <f t="shared" si="53"/>
        <v>0</v>
      </c>
      <c r="Z177" s="125"/>
      <c r="AA177" s="125"/>
      <c r="AB177" s="51">
        <f t="shared" si="45"/>
        <v>113.36078</v>
      </c>
      <c r="AC177" s="125">
        <f>'[5]TDSheet'!C72</f>
        <v>76.73778</v>
      </c>
      <c r="AD177" s="125">
        <f>'[5]TDSheet'!D72</f>
        <v>36.623</v>
      </c>
      <c r="AE177" s="125">
        <f t="shared" si="46"/>
        <v>113.34</v>
      </c>
      <c r="AF177" s="125">
        <v>76.74</v>
      </c>
      <c r="AG177" s="125">
        <v>36.6</v>
      </c>
      <c r="AH177" s="125">
        <f t="shared" si="47"/>
        <v>113.34</v>
      </c>
      <c r="AI177" s="125">
        <v>76.74</v>
      </c>
      <c r="AJ177" s="125">
        <v>36.6</v>
      </c>
      <c r="AK177" s="125">
        <f t="shared" si="55"/>
        <v>113.34</v>
      </c>
      <c r="AL177" s="125">
        <v>76.74</v>
      </c>
      <c r="AM177" s="125">
        <v>36.6</v>
      </c>
      <c r="AN177" s="125">
        <f t="shared" si="49"/>
        <v>113.34</v>
      </c>
      <c r="AO177" s="125">
        <v>76.74</v>
      </c>
      <c r="AP177" s="125">
        <v>36.6</v>
      </c>
      <c r="AQ177" s="54">
        <f t="shared" si="50"/>
        <v>8.095714285714285</v>
      </c>
    </row>
    <row r="178" spans="1:43" s="18" customFormat="1" ht="15">
      <c r="A178" s="43">
        <v>22</v>
      </c>
      <c r="B178" s="13" t="s">
        <v>59</v>
      </c>
      <c r="C178" s="13" t="s">
        <v>16</v>
      </c>
      <c r="D178" s="41">
        <v>56</v>
      </c>
      <c r="E178" s="41"/>
      <c r="F178" s="11">
        <v>12</v>
      </c>
      <c r="G178" s="51">
        <f t="shared" si="51"/>
        <v>97.41</v>
      </c>
      <c r="H178" s="54">
        <v>94.85</v>
      </c>
      <c r="I178" s="51">
        <v>2.56</v>
      </c>
      <c r="J178" s="51">
        <f t="shared" si="52"/>
        <v>97.41</v>
      </c>
      <c r="K178" s="51">
        <v>94.85</v>
      </c>
      <c r="L178" s="51">
        <v>2.56</v>
      </c>
      <c r="M178" s="51">
        <f t="shared" si="54"/>
        <v>97.41</v>
      </c>
      <c r="N178" s="51">
        <v>94.85</v>
      </c>
      <c r="O178" s="51">
        <v>2.56</v>
      </c>
      <c r="P178" s="51">
        <f t="shared" si="42"/>
        <v>97.41</v>
      </c>
      <c r="Q178" s="51">
        <v>94.85</v>
      </c>
      <c r="R178" s="51">
        <v>2.56</v>
      </c>
      <c r="S178" s="51">
        <f t="shared" si="43"/>
        <v>97.41</v>
      </c>
      <c r="T178" s="51">
        <v>94.85</v>
      </c>
      <c r="U178" s="51">
        <v>2.56</v>
      </c>
      <c r="V178" s="51">
        <f t="shared" si="44"/>
        <v>97.41007</v>
      </c>
      <c r="W178" s="207">
        <v>94.85494</v>
      </c>
      <c r="X178" s="207">
        <v>2.55513</v>
      </c>
      <c r="Y178" s="51">
        <f t="shared" si="53"/>
        <v>0</v>
      </c>
      <c r="Z178" s="125"/>
      <c r="AA178" s="125"/>
      <c r="AB178" s="51">
        <f t="shared" si="45"/>
        <v>98.47094</v>
      </c>
      <c r="AC178" s="125">
        <f>'[5]TDSheet'!C81</f>
        <v>94.85494</v>
      </c>
      <c r="AD178" s="125">
        <f>'[5]TDSheet'!D81</f>
        <v>3.616</v>
      </c>
      <c r="AE178" s="125">
        <f t="shared" si="46"/>
        <v>97.41</v>
      </c>
      <c r="AF178" s="125">
        <v>94.85</v>
      </c>
      <c r="AG178" s="125">
        <v>2.56</v>
      </c>
      <c r="AH178" s="125">
        <f t="shared" si="47"/>
        <v>97.41</v>
      </c>
      <c r="AI178" s="125">
        <v>94.85</v>
      </c>
      <c r="AJ178" s="125">
        <v>2.56</v>
      </c>
      <c r="AK178" s="125">
        <f t="shared" si="55"/>
        <v>97.41</v>
      </c>
      <c r="AL178" s="125">
        <v>94.85</v>
      </c>
      <c r="AM178" s="125">
        <v>2.56</v>
      </c>
      <c r="AN178" s="125">
        <f t="shared" si="49"/>
        <v>97.41</v>
      </c>
      <c r="AO178" s="125">
        <v>94.85</v>
      </c>
      <c r="AP178" s="125">
        <v>2.56</v>
      </c>
      <c r="AQ178" s="54">
        <f t="shared" si="50"/>
        <v>8.1175</v>
      </c>
    </row>
    <row r="179" spans="1:43" s="18" customFormat="1" ht="15">
      <c r="A179" s="43">
        <v>23</v>
      </c>
      <c r="B179" s="13" t="s">
        <v>59</v>
      </c>
      <c r="C179" s="13" t="s">
        <v>138</v>
      </c>
      <c r="D179" s="41">
        <v>34</v>
      </c>
      <c r="E179" s="41"/>
      <c r="F179" s="11">
        <f>'[1]МКД'!$H$62</f>
        <v>3</v>
      </c>
      <c r="G179" s="51">
        <f t="shared" si="51"/>
        <v>48.25</v>
      </c>
      <c r="H179" s="54">
        <v>16.23</v>
      </c>
      <c r="I179" s="51">
        <v>32.02</v>
      </c>
      <c r="J179" s="51">
        <f t="shared" si="52"/>
        <v>48.25</v>
      </c>
      <c r="K179" s="51">
        <v>16.23</v>
      </c>
      <c r="L179" s="51">
        <v>32.02</v>
      </c>
      <c r="M179" s="51">
        <f t="shared" si="54"/>
        <v>48.25</v>
      </c>
      <c r="N179" s="51">
        <v>16.23</v>
      </c>
      <c r="O179" s="51">
        <v>32.02</v>
      </c>
      <c r="P179" s="51">
        <f t="shared" si="42"/>
        <v>48.25</v>
      </c>
      <c r="Q179" s="51">
        <v>16.23</v>
      </c>
      <c r="R179" s="51">
        <v>32.02</v>
      </c>
      <c r="S179" s="51">
        <f t="shared" si="43"/>
        <v>48.25</v>
      </c>
      <c r="T179" s="51">
        <v>16.23</v>
      </c>
      <c r="U179" s="51">
        <v>32.02</v>
      </c>
      <c r="V179" s="51">
        <f t="shared" si="44"/>
        <v>48.250789999999995</v>
      </c>
      <c r="W179" s="207">
        <v>16.23054</v>
      </c>
      <c r="X179" s="207">
        <v>32.02025</v>
      </c>
      <c r="Y179" s="51">
        <f t="shared" si="53"/>
        <v>0</v>
      </c>
      <c r="Z179" s="125"/>
      <c r="AA179" s="125"/>
      <c r="AB179" s="51">
        <f t="shared" si="45"/>
        <v>46.788</v>
      </c>
      <c r="AC179" s="125">
        <f>'[5]TDSheet'!C83</f>
        <v>16.23</v>
      </c>
      <c r="AD179" s="125">
        <f>'[5]TDSheet'!D83</f>
        <v>30.558</v>
      </c>
      <c r="AE179" s="125">
        <f t="shared" si="46"/>
        <v>48.25</v>
      </c>
      <c r="AF179" s="125">
        <v>16.23</v>
      </c>
      <c r="AG179" s="125">
        <v>32.02</v>
      </c>
      <c r="AH179" s="125">
        <f t="shared" si="47"/>
        <v>48.25</v>
      </c>
      <c r="AI179" s="125">
        <v>16.23</v>
      </c>
      <c r="AJ179" s="125">
        <v>32.02</v>
      </c>
      <c r="AK179" s="125">
        <f t="shared" si="55"/>
        <v>48.25</v>
      </c>
      <c r="AL179" s="125">
        <v>16.23</v>
      </c>
      <c r="AM179" s="125">
        <v>32.02</v>
      </c>
      <c r="AN179" s="125">
        <f t="shared" si="49"/>
        <v>48.25</v>
      </c>
      <c r="AO179" s="125">
        <v>16.23</v>
      </c>
      <c r="AP179" s="125">
        <v>32.02</v>
      </c>
      <c r="AQ179" s="54">
        <f t="shared" si="50"/>
        <v>16.083333333333332</v>
      </c>
    </row>
    <row r="180" spans="1:43" s="18" customFormat="1" ht="15">
      <c r="A180" s="43">
        <v>24</v>
      </c>
      <c r="B180" s="13" t="s">
        <v>59</v>
      </c>
      <c r="C180" s="13" t="s">
        <v>79</v>
      </c>
      <c r="D180" s="41">
        <v>3</v>
      </c>
      <c r="E180" s="41"/>
      <c r="F180" s="11">
        <v>49</v>
      </c>
      <c r="G180" s="51">
        <f t="shared" si="51"/>
        <v>130.63</v>
      </c>
      <c r="H180" s="54">
        <v>66.13</v>
      </c>
      <c r="I180" s="51">
        <v>64.5</v>
      </c>
      <c r="J180" s="51">
        <f t="shared" si="52"/>
        <v>130.63</v>
      </c>
      <c r="K180" s="51">
        <v>66.13</v>
      </c>
      <c r="L180" s="51">
        <v>64.5</v>
      </c>
      <c r="M180" s="51">
        <f t="shared" si="54"/>
        <v>130.63</v>
      </c>
      <c r="N180" s="51">
        <v>66.13</v>
      </c>
      <c r="O180" s="51">
        <v>64.5</v>
      </c>
      <c r="P180" s="51">
        <f t="shared" si="42"/>
        <v>130.63</v>
      </c>
      <c r="Q180" s="51">
        <v>66.13</v>
      </c>
      <c r="R180" s="51">
        <v>64.5</v>
      </c>
      <c r="S180" s="51">
        <f t="shared" si="43"/>
        <v>130.63</v>
      </c>
      <c r="T180" s="51">
        <v>66.13</v>
      </c>
      <c r="U180" s="51">
        <v>64.5</v>
      </c>
      <c r="V180" s="51">
        <f t="shared" si="44"/>
        <v>130.63</v>
      </c>
      <c r="W180" s="207">
        <v>66.13</v>
      </c>
      <c r="X180" s="207">
        <v>64.5</v>
      </c>
      <c r="Y180" s="51">
        <f t="shared" si="53"/>
        <v>0</v>
      </c>
      <c r="Z180" s="125"/>
      <c r="AA180" s="125"/>
      <c r="AB180" s="51">
        <f t="shared" si="45"/>
        <v>126.47999999999999</v>
      </c>
      <c r="AC180" s="125">
        <f>'[5]TDSheet'!C91</f>
        <v>62.692</v>
      </c>
      <c r="AD180" s="125">
        <f>'[5]TDSheet'!D91</f>
        <v>63.788</v>
      </c>
      <c r="AE180" s="125">
        <f t="shared" si="46"/>
        <v>130.63</v>
      </c>
      <c r="AF180" s="125">
        <v>66.13</v>
      </c>
      <c r="AG180" s="125">
        <v>64.5</v>
      </c>
      <c r="AH180" s="125">
        <f t="shared" si="47"/>
        <v>130.63</v>
      </c>
      <c r="AI180" s="125">
        <v>66.13</v>
      </c>
      <c r="AJ180" s="125">
        <v>64.5</v>
      </c>
      <c r="AK180" s="125">
        <f t="shared" si="55"/>
        <v>130.63</v>
      </c>
      <c r="AL180" s="125">
        <v>66.13</v>
      </c>
      <c r="AM180" s="125">
        <v>64.5</v>
      </c>
      <c r="AN180" s="125">
        <f t="shared" si="49"/>
        <v>130.63</v>
      </c>
      <c r="AO180" s="125">
        <v>66.13</v>
      </c>
      <c r="AP180" s="125">
        <v>64.5</v>
      </c>
      <c r="AQ180" s="54">
        <f t="shared" si="50"/>
        <v>2.6659183673469387</v>
      </c>
    </row>
    <row r="181" spans="1:43" s="18" customFormat="1" ht="15">
      <c r="A181" s="43">
        <v>25</v>
      </c>
      <c r="B181" s="13" t="s">
        <v>59</v>
      </c>
      <c r="C181" s="13" t="s">
        <v>49</v>
      </c>
      <c r="D181" s="41">
        <v>2</v>
      </c>
      <c r="E181" s="41"/>
      <c r="F181" s="43">
        <f>'[3]МКД'!$H$70</f>
        <v>12</v>
      </c>
      <c r="G181" s="51"/>
      <c r="H181" s="54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>
        <f t="shared" si="44"/>
        <v>52.29168</v>
      </c>
      <c r="W181" s="207">
        <v>30.174919999999997</v>
      </c>
      <c r="X181" s="207">
        <v>22.11676</v>
      </c>
      <c r="Y181" s="51"/>
      <c r="Z181" s="125"/>
      <c r="AA181" s="125"/>
      <c r="AB181" s="51">
        <f t="shared" si="45"/>
        <v>62.845</v>
      </c>
      <c r="AC181" s="125">
        <f>'[5]TDSheet'!C93</f>
        <v>35.748</v>
      </c>
      <c r="AD181" s="125">
        <f>'[5]TDSheet'!D93</f>
        <v>27.097</v>
      </c>
      <c r="AE181" s="125">
        <f t="shared" si="46"/>
        <v>37.15</v>
      </c>
      <c r="AF181" s="125">
        <v>18.77</v>
      </c>
      <c r="AG181" s="125">
        <v>18.38</v>
      </c>
      <c r="AH181" s="125">
        <f t="shared" si="47"/>
        <v>34.379999999999995</v>
      </c>
      <c r="AI181" s="125">
        <v>18.77</v>
      </c>
      <c r="AJ181" s="125">
        <v>15.61</v>
      </c>
      <c r="AK181" s="125">
        <f t="shared" si="55"/>
        <v>34.38</v>
      </c>
      <c r="AL181" s="125">
        <v>35.75</v>
      </c>
      <c r="AM181" s="125">
        <v>-1.37</v>
      </c>
      <c r="AN181" s="125">
        <f t="shared" si="49"/>
        <v>34.38</v>
      </c>
      <c r="AO181" s="125">
        <v>35.75</v>
      </c>
      <c r="AP181" s="125">
        <v>-1.37</v>
      </c>
      <c r="AQ181" s="54">
        <f t="shared" si="50"/>
        <v>2.865</v>
      </c>
    </row>
    <row r="182" spans="1:43" s="18" customFormat="1" ht="15">
      <c r="A182" s="43">
        <v>26</v>
      </c>
      <c r="B182" s="13" t="s">
        <v>59</v>
      </c>
      <c r="C182" s="13" t="s">
        <v>49</v>
      </c>
      <c r="D182" s="41">
        <v>6</v>
      </c>
      <c r="E182" s="41" t="s">
        <v>17</v>
      </c>
      <c r="F182" s="11">
        <v>15</v>
      </c>
      <c r="G182" s="51">
        <f t="shared" si="51"/>
        <v>1.17</v>
      </c>
      <c r="H182" s="54">
        <v>1.17</v>
      </c>
      <c r="I182" s="51"/>
      <c r="J182" s="51">
        <f t="shared" si="52"/>
        <v>1.17</v>
      </c>
      <c r="K182" s="51">
        <v>1.17</v>
      </c>
      <c r="L182" s="51"/>
      <c r="M182" s="51">
        <f t="shared" si="54"/>
        <v>1.17</v>
      </c>
      <c r="N182" s="51">
        <v>1.17</v>
      </c>
      <c r="O182" s="51"/>
      <c r="P182" s="51">
        <f t="shared" si="42"/>
        <v>1.17</v>
      </c>
      <c r="Q182" s="51">
        <v>1.17</v>
      </c>
      <c r="R182" s="51"/>
      <c r="S182" s="51">
        <f t="shared" si="43"/>
        <v>1.17</v>
      </c>
      <c r="T182" s="51">
        <v>1.17</v>
      </c>
      <c r="U182" s="51"/>
      <c r="V182" s="51">
        <f t="shared" si="44"/>
        <v>1.17</v>
      </c>
      <c r="W182" s="207">
        <v>1.17</v>
      </c>
      <c r="X182" s="207"/>
      <c r="Y182" s="51">
        <f t="shared" si="53"/>
        <v>0</v>
      </c>
      <c r="Z182" s="125"/>
      <c r="AA182" s="125"/>
      <c r="AB182" s="51">
        <f t="shared" si="45"/>
        <v>1.195</v>
      </c>
      <c r="AC182" s="125">
        <f>'[5]TDSheet'!C96</f>
        <v>1.195</v>
      </c>
      <c r="AD182" s="125">
        <f>'[5]TDSheet'!D96</f>
        <v>0</v>
      </c>
      <c r="AE182" s="125">
        <f t="shared" si="46"/>
        <v>1.17</v>
      </c>
      <c r="AF182" s="125">
        <v>1.17</v>
      </c>
      <c r="AG182" s="125"/>
      <c r="AH182" s="125">
        <f t="shared" si="47"/>
        <v>1.17</v>
      </c>
      <c r="AI182" s="125">
        <v>1.17</v>
      </c>
      <c r="AJ182" s="125"/>
      <c r="AK182" s="125">
        <f t="shared" si="55"/>
        <v>1.17</v>
      </c>
      <c r="AL182" s="125">
        <v>1.17</v>
      </c>
      <c r="AM182" s="125"/>
      <c r="AN182" s="125">
        <f t="shared" si="49"/>
        <v>1.17</v>
      </c>
      <c r="AO182" s="125">
        <v>1.17</v>
      </c>
      <c r="AP182" s="125"/>
      <c r="AQ182" s="54">
        <f t="shared" si="50"/>
        <v>0.078</v>
      </c>
    </row>
    <row r="183" spans="1:43" s="18" customFormat="1" ht="15" hidden="1" outlineLevel="1">
      <c r="A183" s="43"/>
      <c r="B183" s="13" t="s">
        <v>59</v>
      </c>
      <c r="C183" s="13" t="s">
        <v>34</v>
      </c>
      <c r="D183" s="41">
        <v>4</v>
      </c>
      <c r="E183" s="41"/>
      <c r="F183" s="11">
        <v>12</v>
      </c>
      <c r="G183" s="51"/>
      <c r="H183" s="54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207"/>
      <c r="X183" s="207"/>
      <c r="Y183" s="51"/>
      <c r="Z183" s="125"/>
      <c r="AA183" s="125"/>
      <c r="AB183" s="51">
        <f t="shared" si="45"/>
        <v>-2.188</v>
      </c>
      <c r="AC183" s="125">
        <f>'[5]TDSheet'!B107</f>
        <v>-2.188</v>
      </c>
      <c r="AD183" s="125">
        <f>'[5]TDSheet'!D107</f>
        <v>0</v>
      </c>
      <c r="AE183" s="125">
        <f t="shared" si="46"/>
        <v>0</v>
      </c>
      <c r="AF183" s="125"/>
      <c r="AG183" s="125"/>
      <c r="AH183" s="125">
        <f t="shared" si="47"/>
        <v>0</v>
      </c>
      <c r="AI183" s="125"/>
      <c r="AJ183" s="125"/>
      <c r="AK183" s="125">
        <f t="shared" si="55"/>
        <v>0</v>
      </c>
      <c r="AL183" s="125"/>
      <c r="AM183" s="125"/>
      <c r="AN183" s="125">
        <f t="shared" si="49"/>
        <v>0</v>
      </c>
      <c r="AO183" s="125"/>
      <c r="AP183" s="125"/>
      <c r="AQ183" s="54">
        <f t="shared" si="50"/>
        <v>0</v>
      </c>
    </row>
    <row r="184" spans="1:43" s="18" customFormat="1" ht="15" collapsed="1">
      <c r="A184" s="43">
        <v>27</v>
      </c>
      <c r="B184" s="13" t="s">
        <v>59</v>
      </c>
      <c r="C184" s="13" t="s">
        <v>34</v>
      </c>
      <c r="D184" s="41">
        <v>22</v>
      </c>
      <c r="E184" s="41"/>
      <c r="F184" s="11">
        <v>12</v>
      </c>
      <c r="G184" s="51">
        <f aca="true" t="shared" si="56" ref="G184:G199">SUM(H184:I184)</f>
        <v>271.2</v>
      </c>
      <c r="H184" s="54">
        <v>114.07</v>
      </c>
      <c r="I184" s="51">
        <v>157.13</v>
      </c>
      <c r="J184" s="51">
        <f t="shared" si="52"/>
        <v>271.2</v>
      </c>
      <c r="K184" s="51">
        <v>114.07</v>
      </c>
      <c r="L184" s="51">
        <v>157.13</v>
      </c>
      <c r="M184" s="51">
        <f t="shared" si="54"/>
        <v>270.1</v>
      </c>
      <c r="N184" s="51">
        <v>112.97</v>
      </c>
      <c r="O184" s="51">
        <v>157.13</v>
      </c>
      <c r="P184" s="51">
        <f t="shared" si="42"/>
        <v>269.28999999999996</v>
      </c>
      <c r="Q184" s="51">
        <v>112.16</v>
      </c>
      <c r="R184" s="51">
        <v>157.13</v>
      </c>
      <c r="S184" s="51">
        <f t="shared" si="43"/>
        <v>268.48</v>
      </c>
      <c r="T184" s="51">
        <v>111.35</v>
      </c>
      <c r="U184" s="51">
        <v>157.13</v>
      </c>
      <c r="V184" s="51">
        <f t="shared" si="44"/>
        <v>266.5692</v>
      </c>
      <c r="W184" s="207">
        <v>109.44098</v>
      </c>
      <c r="X184" s="207">
        <v>157.12822</v>
      </c>
      <c r="Y184" s="51">
        <f t="shared" si="53"/>
        <v>0</v>
      </c>
      <c r="Z184" s="125"/>
      <c r="AA184" s="125"/>
      <c r="AB184" s="51">
        <f t="shared" si="45"/>
        <v>272.419</v>
      </c>
      <c r="AC184" s="125">
        <f>'[5]TDSheet'!C102</f>
        <v>109.44</v>
      </c>
      <c r="AD184" s="125">
        <f>'[5]TDSheet'!D102</f>
        <v>162.979</v>
      </c>
      <c r="AE184" s="125">
        <f t="shared" si="46"/>
        <v>266.57</v>
      </c>
      <c r="AF184" s="125">
        <v>109.44</v>
      </c>
      <c r="AG184" s="125">
        <v>157.13</v>
      </c>
      <c r="AH184" s="125">
        <f t="shared" si="47"/>
        <v>266.57</v>
      </c>
      <c r="AI184" s="125">
        <v>109.44</v>
      </c>
      <c r="AJ184" s="125">
        <v>157.13</v>
      </c>
      <c r="AK184" s="125">
        <f t="shared" si="55"/>
        <v>266.57</v>
      </c>
      <c r="AL184" s="125">
        <v>109.44</v>
      </c>
      <c r="AM184" s="125">
        <v>157.13</v>
      </c>
      <c r="AN184" s="125">
        <f t="shared" si="49"/>
        <v>266.57</v>
      </c>
      <c r="AO184" s="125">
        <v>109.44</v>
      </c>
      <c r="AP184" s="125">
        <v>157.13</v>
      </c>
      <c r="AQ184" s="54">
        <f t="shared" si="50"/>
        <v>22.214166666666667</v>
      </c>
    </row>
    <row r="185" spans="1:43" s="18" customFormat="1" ht="15">
      <c r="A185" s="43">
        <v>28</v>
      </c>
      <c r="B185" s="13" t="s">
        <v>59</v>
      </c>
      <c r="C185" s="13" t="s">
        <v>34</v>
      </c>
      <c r="D185" s="41">
        <v>29</v>
      </c>
      <c r="E185" s="41"/>
      <c r="F185" s="43">
        <f>'[3]МКД'!$H$83</f>
        <v>16</v>
      </c>
      <c r="G185" s="51">
        <f>SUM(H185:I185)</f>
        <v>-57.410000000000004</v>
      </c>
      <c r="H185" s="54">
        <v>-53.56</v>
      </c>
      <c r="I185" s="51">
        <v>-3.85</v>
      </c>
      <c r="J185" s="51">
        <f t="shared" si="52"/>
        <v>-57.410000000000004</v>
      </c>
      <c r="K185" s="51">
        <v>-53.56</v>
      </c>
      <c r="L185" s="51">
        <v>-3.85</v>
      </c>
      <c r="M185" s="51">
        <f>SUM(N185:O185)</f>
        <v>-57.410000000000004</v>
      </c>
      <c r="N185" s="51">
        <v>-53.56</v>
      </c>
      <c r="O185" s="51">
        <v>-3.85</v>
      </c>
      <c r="P185" s="51">
        <f t="shared" si="42"/>
        <v>-57.410000000000004</v>
      </c>
      <c r="Q185" s="51">
        <v>-53.56</v>
      </c>
      <c r="R185" s="51">
        <v>-3.85</v>
      </c>
      <c r="S185" s="51">
        <f t="shared" si="43"/>
        <v>-57.410000000000004</v>
      </c>
      <c r="T185" s="51">
        <v>-53.56</v>
      </c>
      <c r="U185" s="51">
        <v>-3.85</v>
      </c>
      <c r="V185" s="51">
        <f t="shared" si="44"/>
        <v>-57.405879999999996</v>
      </c>
      <c r="W185" s="207">
        <v>-53.555879999999995</v>
      </c>
      <c r="X185" s="207">
        <v>-3.85</v>
      </c>
      <c r="Y185" s="51">
        <f t="shared" si="53"/>
        <v>0</v>
      </c>
      <c r="Z185" s="125"/>
      <c r="AA185" s="125"/>
      <c r="AB185" s="51">
        <f t="shared" si="45"/>
        <v>-45.860879999999995</v>
      </c>
      <c r="AC185" s="125">
        <f>'[5]TDSheet'!C103</f>
        <v>-53.555879999999995</v>
      </c>
      <c r="AD185" s="125">
        <f>'[5]TDSheet'!D103</f>
        <v>7.695</v>
      </c>
      <c r="AE185" s="125">
        <f t="shared" si="46"/>
        <v>-57.410000000000004</v>
      </c>
      <c r="AF185" s="125">
        <v>-53.56</v>
      </c>
      <c r="AG185" s="125">
        <v>-3.85</v>
      </c>
      <c r="AH185" s="125">
        <f t="shared" si="47"/>
        <v>-57.410000000000004</v>
      </c>
      <c r="AI185" s="125">
        <v>-53.56</v>
      </c>
      <c r="AJ185" s="125">
        <v>-3.85</v>
      </c>
      <c r="AK185" s="125">
        <f t="shared" si="55"/>
        <v>-57.410000000000004</v>
      </c>
      <c r="AL185" s="125">
        <v>-53.56</v>
      </c>
      <c r="AM185" s="125">
        <v>-3.85</v>
      </c>
      <c r="AN185" s="125">
        <f t="shared" si="49"/>
        <v>-57.410000000000004</v>
      </c>
      <c r="AO185" s="125">
        <v>-53.56</v>
      </c>
      <c r="AP185" s="125">
        <v>-3.85</v>
      </c>
      <c r="AQ185" s="54">
        <f t="shared" si="50"/>
        <v>-3.5881250000000002</v>
      </c>
    </row>
    <row r="186" spans="1:43" s="18" customFormat="1" ht="15">
      <c r="A186" s="43">
        <v>29</v>
      </c>
      <c r="B186" s="13" t="s">
        <v>59</v>
      </c>
      <c r="C186" s="13" t="s">
        <v>34</v>
      </c>
      <c r="D186" s="41">
        <v>30</v>
      </c>
      <c r="E186" s="41"/>
      <c r="F186" s="43">
        <f>'[3]МКД'!$H$84</f>
        <v>8</v>
      </c>
      <c r="G186" s="51">
        <f>SUM(H186:I186)</f>
        <v>4.17</v>
      </c>
      <c r="H186" s="54">
        <v>-0.98</v>
      </c>
      <c r="I186" s="51">
        <v>5.15</v>
      </c>
      <c r="J186" s="51">
        <f t="shared" si="52"/>
        <v>4.17</v>
      </c>
      <c r="K186" s="51">
        <v>-0.98</v>
      </c>
      <c r="L186" s="51">
        <v>5.15</v>
      </c>
      <c r="M186" s="51">
        <f>SUM(N186:O186)</f>
        <v>4.17</v>
      </c>
      <c r="N186" s="51">
        <v>-0.98</v>
      </c>
      <c r="O186" s="51">
        <v>5.15</v>
      </c>
      <c r="P186" s="51">
        <f t="shared" si="42"/>
        <v>4.17</v>
      </c>
      <c r="Q186" s="51">
        <v>-0.98</v>
      </c>
      <c r="R186" s="51">
        <v>5.15</v>
      </c>
      <c r="S186" s="51">
        <f t="shared" si="43"/>
        <v>4.17</v>
      </c>
      <c r="T186" s="51">
        <v>-0.98</v>
      </c>
      <c r="U186" s="51">
        <v>5.15</v>
      </c>
      <c r="V186" s="51">
        <f t="shared" si="44"/>
        <v>4.17159</v>
      </c>
      <c r="W186" s="207">
        <v>-0.97841</v>
      </c>
      <c r="X186" s="207">
        <v>5.15</v>
      </c>
      <c r="Y186" s="51">
        <f t="shared" si="53"/>
        <v>0</v>
      </c>
      <c r="Z186" s="125"/>
      <c r="AA186" s="125"/>
      <c r="AB186" s="51">
        <f t="shared" si="45"/>
        <v>3.7460000000000004</v>
      </c>
      <c r="AC186" s="125">
        <f>'[5]TDSheet'!C104</f>
        <v>2.051</v>
      </c>
      <c r="AD186" s="125">
        <f>'[5]TDSheet'!D104</f>
        <v>1.695</v>
      </c>
      <c r="AE186" s="125">
        <f t="shared" si="46"/>
        <v>4.17</v>
      </c>
      <c r="AF186" s="125">
        <v>-0.98</v>
      </c>
      <c r="AG186" s="125">
        <v>5.15</v>
      </c>
      <c r="AH186" s="125">
        <f t="shared" si="47"/>
        <v>4.17</v>
      </c>
      <c r="AI186" s="125">
        <v>-0.98</v>
      </c>
      <c r="AJ186" s="125">
        <v>5.15</v>
      </c>
      <c r="AK186" s="125">
        <f t="shared" si="55"/>
        <v>4.17</v>
      </c>
      <c r="AL186" s="125">
        <v>-0.98</v>
      </c>
      <c r="AM186" s="125">
        <v>5.15</v>
      </c>
      <c r="AN186" s="125">
        <f t="shared" si="49"/>
        <v>4.17</v>
      </c>
      <c r="AO186" s="125">
        <v>-0.98</v>
      </c>
      <c r="AP186" s="125">
        <v>5.15</v>
      </c>
      <c r="AQ186" s="54">
        <f t="shared" si="50"/>
        <v>0.52125</v>
      </c>
    </row>
    <row r="187" spans="1:43" s="18" customFormat="1" ht="15" hidden="1" outlineLevel="1">
      <c r="A187" s="43"/>
      <c r="B187" s="13" t="s">
        <v>59</v>
      </c>
      <c r="C187" s="13" t="s">
        <v>34</v>
      </c>
      <c r="D187" s="41">
        <v>35</v>
      </c>
      <c r="E187" s="41"/>
      <c r="F187" s="43">
        <f>'[3]МКД'!$H$84</f>
        <v>8</v>
      </c>
      <c r="G187" s="51"/>
      <c r="H187" s="54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207"/>
      <c r="X187" s="207"/>
      <c r="Y187" s="51"/>
      <c r="Z187" s="125"/>
      <c r="AA187" s="125"/>
      <c r="AB187" s="51">
        <f t="shared" si="45"/>
        <v>-5.905</v>
      </c>
      <c r="AC187" s="125">
        <f>'[5]TDSheet'!B106</f>
        <v>-5.905</v>
      </c>
      <c r="AD187" s="125">
        <f>'[5]TDSheet'!D106</f>
        <v>0</v>
      </c>
      <c r="AE187" s="125">
        <f t="shared" si="46"/>
        <v>0</v>
      </c>
      <c r="AF187" s="125"/>
      <c r="AG187" s="125"/>
      <c r="AH187" s="125">
        <f t="shared" si="47"/>
        <v>0</v>
      </c>
      <c r="AI187" s="125"/>
      <c r="AJ187" s="125"/>
      <c r="AK187" s="125">
        <f t="shared" si="55"/>
        <v>0</v>
      </c>
      <c r="AL187" s="125"/>
      <c r="AM187" s="125"/>
      <c r="AN187" s="125">
        <f t="shared" si="49"/>
        <v>0</v>
      </c>
      <c r="AO187" s="125"/>
      <c r="AP187" s="125"/>
      <c r="AQ187" s="54">
        <f t="shared" si="50"/>
        <v>0</v>
      </c>
    </row>
    <row r="188" spans="1:43" s="18" customFormat="1" ht="15" collapsed="1">
      <c r="A188" s="43">
        <v>30</v>
      </c>
      <c r="B188" s="13" t="s">
        <v>59</v>
      </c>
      <c r="C188" s="13" t="s">
        <v>57</v>
      </c>
      <c r="D188" s="41">
        <v>12</v>
      </c>
      <c r="E188" s="41"/>
      <c r="F188" s="43">
        <v>8</v>
      </c>
      <c r="G188" s="51">
        <f>SUM(H188:I188)</f>
        <v>78.83</v>
      </c>
      <c r="H188" s="54">
        <v>11.6</v>
      </c>
      <c r="I188" s="51">
        <v>67.23</v>
      </c>
      <c r="J188" s="51">
        <f t="shared" si="52"/>
        <v>78.83</v>
      </c>
      <c r="K188" s="51">
        <v>11.6</v>
      </c>
      <c r="L188" s="51">
        <v>67.23</v>
      </c>
      <c r="M188" s="51">
        <f>SUM(N188:O188)</f>
        <v>78.83</v>
      </c>
      <c r="N188" s="51">
        <v>11.6</v>
      </c>
      <c r="O188" s="51">
        <v>67.23</v>
      </c>
      <c r="P188" s="51">
        <f t="shared" si="42"/>
        <v>78.83</v>
      </c>
      <c r="Q188" s="51">
        <v>11.6</v>
      </c>
      <c r="R188" s="51">
        <v>67.23</v>
      </c>
      <c r="S188" s="51">
        <f t="shared" si="43"/>
        <v>78.83</v>
      </c>
      <c r="T188" s="51">
        <v>11.6</v>
      </c>
      <c r="U188" s="51">
        <v>67.23</v>
      </c>
      <c r="V188" s="51">
        <f t="shared" si="44"/>
        <v>78.82719</v>
      </c>
      <c r="W188" s="207">
        <v>11.601420000000001</v>
      </c>
      <c r="X188" s="207">
        <v>67.22577</v>
      </c>
      <c r="Y188" s="51"/>
      <c r="Z188" s="125"/>
      <c r="AA188" s="125"/>
      <c r="AB188" s="51">
        <f t="shared" si="45"/>
        <v>82.22</v>
      </c>
      <c r="AC188" s="125">
        <f>'[5]TDSheet'!C113</f>
        <v>13.845</v>
      </c>
      <c r="AD188" s="125">
        <f>'[5]TDSheet'!D113</f>
        <v>68.375</v>
      </c>
      <c r="AE188" s="125">
        <f t="shared" si="46"/>
        <v>78.83</v>
      </c>
      <c r="AF188" s="125">
        <v>11.6</v>
      </c>
      <c r="AG188" s="125">
        <v>67.23</v>
      </c>
      <c r="AH188" s="125">
        <f t="shared" si="47"/>
        <v>78.83</v>
      </c>
      <c r="AI188" s="125">
        <v>11.6</v>
      </c>
      <c r="AJ188" s="125">
        <v>67.23</v>
      </c>
      <c r="AK188" s="125">
        <f t="shared" si="55"/>
        <v>78.83</v>
      </c>
      <c r="AL188" s="125">
        <v>11.6</v>
      </c>
      <c r="AM188" s="125">
        <v>67.23</v>
      </c>
      <c r="AN188" s="125">
        <f t="shared" si="49"/>
        <v>78.83</v>
      </c>
      <c r="AO188" s="125">
        <v>11.6</v>
      </c>
      <c r="AP188" s="125">
        <v>67.23</v>
      </c>
      <c r="AQ188" s="54">
        <f t="shared" si="50"/>
        <v>9.85375</v>
      </c>
    </row>
    <row r="189" spans="1:43" s="18" customFormat="1" ht="15">
      <c r="A189" s="43">
        <v>31</v>
      </c>
      <c r="B189" s="13" t="s">
        <v>59</v>
      </c>
      <c r="C189" s="13" t="s">
        <v>57</v>
      </c>
      <c r="D189" s="41">
        <v>34</v>
      </c>
      <c r="E189" s="41"/>
      <c r="F189" s="11">
        <f>'[3]МКД'!$H$94</f>
        <v>84</v>
      </c>
      <c r="G189" s="51">
        <f t="shared" si="56"/>
        <v>1775.9199999999998</v>
      </c>
      <c r="H189" s="54">
        <v>391.08</v>
      </c>
      <c r="I189" s="51">
        <v>1384.84</v>
      </c>
      <c r="J189" s="51">
        <f t="shared" si="52"/>
        <v>1775.9099999999999</v>
      </c>
      <c r="K189" s="51">
        <v>391.07</v>
      </c>
      <c r="L189" s="51">
        <v>1384.84</v>
      </c>
      <c r="M189" s="51">
        <f t="shared" si="54"/>
        <v>1772.2199999999998</v>
      </c>
      <c r="N189" s="51">
        <v>387.38</v>
      </c>
      <c r="O189" s="51">
        <v>1384.84</v>
      </c>
      <c r="P189" s="51">
        <f t="shared" si="42"/>
        <v>1771.44</v>
      </c>
      <c r="Q189" s="51">
        <v>386.6</v>
      </c>
      <c r="R189" s="51">
        <v>1384.84</v>
      </c>
      <c r="S189" s="51">
        <f t="shared" si="43"/>
        <v>1768.84</v>
      </c>
      <c r="T189" s="51">
        <v>384</v>
      </c>
      <c r="U189" s="51">
        <v>1384.84</v>
      </c>
      <c r="V189" s="51">
        <f t="shared" si="44"/>
        <v>1739.96</v>
      </c>
      <c r="W189" s="207">
        <v>384</v>
      </c>
      <c r="X189" s="207">
        <v>1355.96</v>
      </c>
      <c r="Y189" s="51">
        <f t="shared" si="53"/>
        <v>0</v>
      </c>
      <c r="Z189" s="125"/>
      <c r="AA189" s="125"/>
      <c r="AB189" s="51">
        <f t="shared" si="45"/>
        <v>1651.548</v>
      </c>
      <c r="AC189" s="125">
        <f>'[5]TDSheet'!C119</f>
        <v>399.392</v>
      </c>
      <c r="AD189" s="125">
        <f>'[5]TDSheet'!D119</f>
        <v>1252.156</v>
      </c>
      <c r="AE189" s="125">
        <f t="shared" si="46"/>
        <v>1681.66</v>
      </c>
      <c r="AF189" s="125">
        <v>384</v>
      </c>
      <c r="AG189" s="125">
        <v>1297.66</v>
      </c>
      <c r="AH189" s="125">
        <f t="shared" si="47"/>
        <v>1681.66</v>
      </c>
      <c r="AI189" s="125">
        <v>384</v>
      </c>
      <c r="AJ189" s="125">
        <v>1297.66</v>
      </c>
      <c r="AK189" s="125">
        <f t="shared" si="55"/>
        <v>1676.33</v>
      </c>
      <c r="AL189" s="125">
        <v>388.65</v>
      </c>
      <c r="AM189" s="125">
        <v>1287.68</v>
      </c>
      <c r="AN189" s="125">
        <f t="shared" si="49"/>
        <v>1675.83</v>
      </c>
      <c r="AO189" s="125">
        <v>388.15</v>
      </c>
      <c r="AP189" s="125">
        <v>1287.68</v>
      </c>
      <c r="AQ189" s="54">
        <f t="shared" si="50"/>
        <v>19.950357142857143</v>
      </c>
    </row>
    <row r="190" spans="1:43" s="18" customFormat="1" ht="15">
      <c r="A190" s="43">
        <v>32</v>
      </c>
      <c r="B190" s="13" t="s">
        <v>59</v>
      </c>
      <c r="C190" s="13" t="s">
        <v>35</v>
      </c>
      <c r="D190" s="41">
        <v>6</v>
      </c>
      <c r="E190" s="41"/>
      <c r="F190" s="43">
        <f>'[2]МКД'!$H$242</f>
        <v>12</v>
      </c>
      <c r="G190" s="51">
        <f t="shared" si="56"/>
        <v>26.63</v>
      </c>
      <c r="H190" s="54">
        <v>26.63</v>
      </c>
      <c r="I190" s="51"/>
      <c r="J190" s="51">
        <f t="shared" si="52"/>
        <v>26.63</v>
      </c>
      <c r="K190" s="51">
        <v>26.63</v>
      </c>
      <c r="L190" s="51"/>
      <c r="M190" s="51">
        <f t="shared" si="54"/>
        <v>26.63</v>
      </c>
      <c r="N190" s="51">
        <v>26.63</v>
      </c>
      <c r="O190" s="51"/>
      <c r="P190" s="51">
        <f t="shared" si="42"/>
        <v>26.63</v>
      </c>
      <c r="Q190" s="51">
        <v>26.63</v>
      </c>
      <c r="R190" s="51"/>
      <c r="S190" s="51">
        <f t="shared" si="43"/>
        <v>26.63</v>
      </c>
      <c r="T190" s="51">
        <v>26.63</v>
      </c>
      <c r="U190" s="51"/>
      <c r="V190" s="51">
        <f t="shared" si="44"/>
        <v>26.62677</v>
      </c>
      <c r="W190" s="207">
        <v>26.62677</v>
      </c>
      <c r="X190" s="207">
        <v>0</v>
      </c>
      <c r="Y190" s="51">
        <f t="shared" si="53"/>
        <v>0</v>
      </c>
      <c r="Z190" s="125"/>
      <c r="AA190" s="125"/>
      <c r="AB190" s="51">
        <f t="shared" si="45"/>
        <v>30.083</v>
      </c>
      <c r="AC190" s="125">
        <f>'[5]TDSheet'!C130</f>
        <v>30.083</v>
      </c>
      <c r="AD190" s="125">
        <f>'[5]TDSheet'!D130</f>
        <v>0</v>
      </c>
      <c r="AE190" s="125">
        <f t="shared" si="46"/>
        <v>26.63</v>
      </c>
      <c r="AF190" s="125">
        <v>26.63</v>
      </c>
      <c r="AG190" s="125"/>
      <c r="AH190" s="125">
        <f t="shared" si="47"/>
        <v>26.63</v>
      </c>
      <c r="AI190" s="125">
        <v>26.63</v>
      </c>
      <c r="AJ190" s="125"/>
      <c r="AK190" s="125">
        <f t="shared" si="55"/>
        <v>26.63</v>
      </c>
      <c r="AL190" s="125">
        <v>26.63</v>
      </c>
      <c r="AM190" s="125"/>
      <c r="AN190" s="125">
        <f t="shared" si="49"/>
        <v>26.63</v>
      </c>
      <c r="AO190" s="125">
        <v>26.63</v>
      </c>
      <c r="AP190" s="125"/>
      <c r="AQ190" s="54">
        <f t="shared" si="50"/>
        <v>2.2191666666666667</v>
      </c>
    </row>
    <row r="191" spans="1:43" s="18" customFormat="1" ht="15">
      <c r="A191" s="43">
        <v>33</v>
      </c>
      <c r="B191" s="13" t="s">
        <v>59</v>
      </c>
      <c r="C191" s="13" t="s">
        <v>35</v>
      </c>
      <c r="D191" s="41">
        <v>8</v>
      </c>
      <c r="E191" s="41"/>
      <c r="F191" s="11">
        <f>'[3]МКД'!$H$95</f>
        <v>8</v>
      </c>
      <c r="G191" s="51">
        <f t="shared" si="56"/>
        <v>122.58</v>
      </c>
      <c r="H191" s="54">
        <v>18.91</v>
      </c>
      <c r="I191" s="51">
        <v>103.67</v>
      </c>
      <c r="J191" s="51">
        <f t="shared" si="52"/>
        <v>122.58</v>
      </c>
      <c r="K191" s="51">
        <v>18.91</v>
      </c>
      <c r="L191" s="51">
        <v>103.67</v>
      </c>
      <c r="M191" s="51">
        <f t="shared" si="54"/>
        <v>122.58</v>
      </c>
      <c r="N191" s="51">
        <v>18.91</v>
      </c>
      <c r="O191" s="51">
        <v>103.67</v>
      </c>
      <c r="P191" s="51">
        <f t="shared" si="42"/>
        <v>122.58</v>
      </c>
      <c r="Q191" s="51">
        <v>18.91</v>
      </c>
      <c r="R191" s="51">
        <v>103.67</v>
      </c>
      <c r="S191" s="51">
        <f t="shared" si="43"/>
        <v>122.58</v>
      </c>
      <c r="T191" s="51">
        <v>18.91</v>
      </c>
      <c r="U191" s="51">
        <v>103.67</v>
      </c>
      <c r="V191" s="51">
        <f t="shared" si="44"/>
        <v>122.57417999999998</v>
      </c>
      <c r="W191" s="207">
        <v>18.90623</v>
      </c>
      <c r="X191" s="207">
        <v>103.66794999999999</v>
      </c>
      <c r="Y191" s="51">
        <f t="shared" si="53"/>
        <v>0</v>
      </c>
      <c r="Z191" s="125"/>
      <c r="AA191" s="125"/>
      <c r="AB191" s="51">
        <f t="shared" si="45"/>
        <v>122.57395</v>
      </c>
      <c r="AC191" s="125">
        <f>'[5]TDSheet'!C131</f>
        <v>18.906</v>
      </c>
      <c r="AD191" s="125">
        <f>'[5]TDSheet'!D131</f>
        <v>103.66794999999999</v>
      </c>
      <c r="AE191" s="125">
        <f t="shared" si="46"/>
        <v>122.58</v>
      </c>
      <c r="AF191" s="125">
        <v>18.91</v>
      </c>
      <c r="AG191" s="125">
        <v>103.67</v>
      </c>
      <c r="AH191" s="125">
        <f t="shared" si="47"/>
        <v>122.58</v>
      </c>
      <c r="AI191" s="125">
        <v>18.91</v>
      </c>
      <c r="AJ191" s="125">
        <v>103.67</v>
      </c>
      <c r="AK191" s="125">
        <f t="shared" si="55"/>
        <v>122.58</v>
      </c>
      <c r="AL191" s="125">
        <v>18.91</v>
      </c>
      <c r="AM191" s="125">
        <v>103.67</v>
      </c>
      <c r="AN191" s="125">
        <f t="shared" si="49"/>
        <v>122.58</v>
      </c>
      <c r="AO191" s="125">
        <v>18.91</v>
      </c>
      <c r="AP191" s="125">
        <v>103.67</v>
      </c>
      <c r="AQ191" s="54">
        <f t="shared" si="50"/>
        <v>15.3225</v>
      </c>
    </row>
    <row r="192" spans="1:43" s="18" customFormat="1" ht="15">
      <c r="A192" s="43">
        <v>34</v>
      </c>
      <c r="B192" s="13" t="s">
        <v>59</v>
      </c>
      <c r="C192" s="13" t="s">
        <v>35</v>
      </c>
      <c r="D192" s="41">
        <v>12</v>
      </c>
      <c r="E192" s="41"/>
      <c r="F192" s="11">
        <f>'[2]МКД'!$H$243</f>
        <v>12</v>
      </c>
      <c r="G192" s="51">
        <f t="shared" si="56"/>
        <v>123.03</v>
      </c>
      <c r="H192" s="54">
        <v>54.86</v>
      </c>
      <c r="I192" s="51">
        <v>68.17</v>
      </c>
      <c r="J192" s="51">
        <f t="shared" si="52"/>
        <v>123.03</v>
      </c>
      <c r="K192" s="51">
        <v>54.86</v>
      </c>
      <c r="L192" s="51">
        <v>68.17</v>
      </c>
      <c r="M192" s="51">
        <f t="shared" si="54"/>
        <v>123.03</v>
      </c>
      <c r="N192" s="51">
        <v>54.86</v>
      </c>
      <c r="O192" s="51">
        <v>68.17</v>
      </c>
      <c r="P192" s="51">
        <f t="shared" si="42"/>
        <v>123.03</v>
      </c>
      <c r="Q192" s="51">
        <v>54.86</v>
      </c>
      <c r="R192" s="51">
        <v>68.17</v>
      </c>
      <c r="S192" s="51">
        <f t="shared" si="43"/>
        <v>123.03</v>
      </c>
      <c r="T192" s="51">
        <v>54.86</v>
      </c>
      <c r="U192" s="51">
        <v>68.17</v>
      </c>
      <c r="V192" s="51">
        <f t="shared" si="44"/>
        <v>123.03441000000001</v>
      </c>
      <c r="W192" s="207">
        <v>54.86096</v>
      </c>
      <c r="X192" s="207">
        <v>68.17345</v>
      </c>
      <c r="Y192" s="51">
        <f t="shared" si="53"/>
        <v>0</v>
      </c>
      <c r="Z192" s="125"/>
      <c r="AA192" s="125"/>
      <c r="AB192" s="51">
        <f t="shared" si="45"/>
        <v>124.12100000000001</v>
      </c>
      <c r="AC192" s="125">
        <f>'[5]TDSheet'!C121</f>
        <v>54.861</v>
      </c>
      <c r="AD192" s="125">
        <f>'[5]TDSheet'!D121</f>
        <v>69.26</v>
      </c>
      <c r="AE192" s="125">
        <f t="shared" si="46"/>
        <v>123.03</v>
      </c>
      <c r="AF192" s="125">
        <v>54.86</v>
      </c>
      <c r="AG192" s="125">
        <v>68.17</v>
      </c>
      <c r="AH192" s="125">
        <f t="shared" si="47"/>
        <v>123.03</v>
      </c>
      <c r="AI192" s="125">
        <v>54.86</v>
      </c>
      <c r="AJ192" s="125">
        <v>68.17</v>
      </c>
      <c r="AK192" s="125">
        <f t="shared" si="55"/>
        <v>123.03</v>
      </c>
      <c r="AL192" s="125">
        <v>54.86</v>
      </c>
      <c r="AM192" s="125">
        <v>68.17</v>
      </c>
      <c r="AN192" s="125">
        <f t="shared" si="49"/>
        <v>123.03</v>
      </c>
      <c r="AO192" s="125">
        <v>54.86</v>
      </c>
      <c r="AP192" s="125">
        <v>68.17</v>
      </c>
      <c r="AQ192" s="54">
        <f t="shared" si="50"/>
        <v>10.2525</v>
      </c>
    </row>
    <row r="193" spans="1:43" s="18" customFormat="1" ht="15">
      <c r="A193" s="43">
        <v>35</v>
      </c>
      <c r="B193" s="13" t="s">
        <v>59</v>
      </c>
      <c r="C193" s="13" t="s">
        <v>35</v>
      </c>
      <c r="D193" s="41">
        <v>24</v>
      </c>
      <c r="E193" s="41" t="s">
        <v>18</v>
      </c>
      <c r="F193" s="43">
        <f>'[3]МКД'!$H$98</f>
        <v>20</v>
      </c>
      <c r="G193" s="51">
        <f>SUM(H193:I193)</f>
        <v>1339.6100000000001</v>
      </c>
      <c r="H193" s="54">
        <v>330.51</v>
      </c>
      <c r="I193" s="51">
        <v>1009.1</v>
      </c>
      <c r="J193" s="51">
        <f t="shared" si="52"/>
        <v>1336.71</v>
      </c>
      <c r="K193" s="51">
        <v>327.61</v>
      </c>
      <c r="L193" s="51">
        <v>1009.1</v>
      </c>
      <c r="M193" s="51">
        <f>SUM(N193:O193)</f>
        <v>1303.24</v>
      </c>
      <c r="N193" s="51">
        <v>294.14</v>
      </c>
      <c r="O193" s="51">
        <v>1009.1</v>
      </c>
      <c r="P193" s="51">
        <f t="shared" si="42"/>
        <v>1225.99</v>
      </c>
      <c r="Q193" s="51">
        <v>216.89</v>
      </c>
      <c r="R193" s="51">
        <v>1009.1</v>
      </c>
      <c r="S193" s="51">
        <f t="shared" si="43"/>
        <v>1203.5</v>
      </c>
      <c r="T193" s="51">
        <v>194.4</v>
      </c>
      <c r="U193" s="51">
        <v>1009.1</v>
      </c>
      <c r="V193" s="51">
        <f t="shared" si="44"/>
        <v>861.86473</v>
      </c>
      <c r="W193" s="207">
        <v>191.52723</v>
      </c>
      <c r="X193" s="207">
        <v>670.3375</v>
      </c>
      <c r="Y193" s="51">
        <f t="shared" si="53"/>
        <v>0</v>
      </c>
      <c r="Z193" s="125"/>
      <c r="AA193" s="125"/>
      <c r="AB193" s="51">
        <f t="shared" si="45"/>
        <v>860.3900000000001</v>
      </c>
      <c r="AC193" s="125">
        <f>'[5]TDSheet'!C124</f>
        <v>194.589</v>
      </c>
      <c r="AD193" s="125">
        <f>'[5]TDSheet'!D124</f>
        <v>665.801</v>
      </c>
      <c r="AE193" s="125">
        <f t="shared" si="46"/>
        <v>847.13</v>
      </c>
      <c r="AF193" s="125">
        <v>194.35</v>
      </c>
      <c r="AG193" s="125">
        <v>652.78</v>
      </c>
      <c r="AH193" s="125">
        <f t="shared" si="47"/>
        <v>847.13</v>
      </c>
      <c r="AI193" s="125">
        <v>194.35</v>
      </c>
      <c r="AJ193" s="125">
        <v>652.78</v>
      </c>
      <c r="AK193" s="125">
        <f t="shared" si="55"/>
        <v>838.35</v>
      </c>
      <c r="AL193" s="125">
        <v>194.35</v>
      </c>
      <c r="AM193" s="125">
        <v>644</v>
      </c>
      <c r="AN193" s="125">
        <f t="shared" si="49"/>
        <v>829.57</v>
      </c>
      <c r="AO193" s="125">
        <v>194.35</v>
      </c>
      <c r="AP193" s="125">
        <v>635.22</v>
      </c>
      <c r="AQ193" s="54">
        <f t="shared" si="50"/>
        <v>41.478500000000004</v>
      </c>
    </row>
    <row r="194" spans="1:43" s="18" customFormat="1" ht="15">
      <c r="A194" s="43">
        <v>36</v>
      </c>
      <c r="B194" s="13" t="s">
        <v>59</v>
      </c>
      <c r="C194" s="13" t="s">
        <v>35</v>
      </c>
      <c r="D194" s="41">
        <v>28</v>
      </c>
      <c r="E194" s="41"/>
      <c r="F194" s="11">
        <f>'[2]МКД'!$H$386</f>
        <v>12</v>
      </c>
      <c r="G194" s="51">
        <f t="shared" si="56"/>
        <v>0.6300000000000001</v>
      </c>
      <c r="H194" s="54">
        <v>0.93</v>
      </c>
      <c r="I194" s="51">
        <v>-0.3</v>
      </c>
      <c r="J194" s="51">
        <f t="shared" si="52"/>
        <v>0.6300000000000001</v>
      </c>
      <c r="K194" s="51">
        <v>0.93</v>
      </c>
      <c r="L194" s="51">
        <v>-0.3</v>
      </c>
      <c r="M194" s="51">
        <f t="shared" si="54"/>
        <v>0.6300000000000001</v>
      </c>
      <c r="N194" s="51">
        <v>0.93</v>
      </c>
      <c r="O194" s="51">
        <v>-0.3</v>
      </c>
      <c r="P194" s="51">
        <f t="shared" si="42"/>
        <v>0.6300000000000001</v>
      </c>
      <c r="Q194" s="51">
        <v>0.93</v>
      </c>
      <c r="R194" s="51">
        <v>-0.3</v>
      </c>
      <c r="S194" s="51">
        <f t="shared" si="43"/>
        <v>0.6300000000000001</v>
      </c>
      <c r="T194" s="51">
        <v>0.93</v>
      </c>
      <c r="U194" s="51">
        <v>-0.3</v>
      </c>
      <c r="V194" s="51">
        <f t="shared" si="44"/>
        <v>0.6318699999999999</v>
      </c>
      <c r="W194" s="207">
        <v>0.93203</v>
      </c>
      <c r="X194" s="207">
        <v>-0.30016000000000004</v>
      </c>
      <c r="Y194" s="51">
        <f t="shared" si="53"/>
        <v>0</v>
      </c>
      <c r="Z194" s="125"/>
      <c r="AA194" s="125"/>
      <c r="AB194" s="51">
        <f t="shared" si="45"/>
        <v>0.93203</v>
      </c>
      <c r="AC194" s="125">
        <f>'[5]TDSheet'!C128</f>
        <v>0.93203</v>
      </c>
      <c r="AD194" s="125">
        <f>'[5]TDSheet'!D128</f>
        <v>0</v>
      </c>
      <c r="AE194" s="125">
        <f t="shared" si="46"/>
        <v>0.6300000000000001</v>
      </c>
      <c r="AF194" s="125">
        <v>0.93</v>
      </c>
      <c r="AG194" s="125">
        <v>-0.3</v>
      </c>
      <c r="AH194" s="125">
        <f t="shared" si="47"/>
        <v>0.6300000000000001</v>
      </c>
      <c r="AI194" s="125">
        <v>0.93</v>
      </c>
      <c r="AJ194" s="125">
        <v>-0.3</v>
      </c>
      <c r="AK194" s="125">
        <f t="shared" si="55"/>
        <v>0.6300000000000001</v>
      </c>
      <c r="AL194" s="125">
        <v>0.93</v>
      </c>
      <c r="AM194" s="125">
        <v>-0.3</v>
      </c>
      <c r="AN194" s="125">
        <f t="shared" si="49"/>
        <v>0.6300000000000001</v>
      </c>
      <c r="AO194" s="125">
        <v>0.93</v>
      </c>
      <c r="AP194" s="125">
        <v>-0.3</v>
      </c>
      <c r="AQ194" s="54">
        <f t="shared" si="50"/>
        <v>0.05250000000000001</v>
      </c>
    </row>
    <row r="195" spans="1:43" s="18" customFormat="1" ht="15">
      <c r="A195" s="43">
        <v>37</v>
      </c>
      <c r="B195" s="13" t="s">
        <v>59</v>
      </c>
      <c r="C195" s="13" t="s">
        <v>69</v>
      </c>
      <c r="D195" s="41">
        <v>9</v>
      </c>
      <c r="E195" s="41"/>
      <c r="F195" s="11">
        <v>12</v>
      </c>
      <c r="G195" s="51">
        <f t="shared" si="56"/>
        <v>0.2</v>
      </c>
      <c r="H195" s="54"/>
      <c r="I195" s="51">
        <v>0.2</v>
      </c>
      <c r="J195" s="51">
        <f t="shared" si="52"/>
        <v>0.02</v>
      </c>
      <c r="K195" s="51"/>
      <c r="L195" s="51">
        <v>0.02</v>
      </c>
      <c r="M195" s="51">
        <f t="shared" si="54"/>
        <v>0.02</v>
      </c>
      <c r="N195" s="51"/>
      <c r="O195" s="51">
        <v>0.02</v>
      </c>
      <c r="P195" s="51">
        <f t="shared" si="42"/>
        <v>0.02</v>
      </c>
      <c r="Q195" s="51"/>
      <c r="R195" s="51">
        <v>0.02</v>
      </c>
      <c r="S195" s="51">
        <f t="shared" si="43"/>
        <v>0.02</v>
      </c>
      <c r="T195" s="51"/>
      <c r="U195" s="51">
        <v>0.02</v>
      </c>
      <c r="V195" s="51">
        <f t="shared" si="44"/>
        <v>0.02237</v>
      </c>
      <c r="W195" s="207">
        <v>0</v>
      </c>
      <c r="X195" s="207">
        <v>0.02237</v>
      </c>
      <c r="Y195" s="51">
        <f t="shared" si="53"/>
        <v>0</v>
      </c>
      <c r="Z195" s="125"/>
      <c r="AA195" s="125"/>
      <c r="AB195" s="51">
        <f t="shared" si="45"/>
        <v>0.112</v>
      </c>
      <c r="AC195" s="125">
        <f>'[5]TDSheet'!C155</f>
        <v>0</v>
      </c>
      <c r="AD195" s="125">
        <f>'[5]TDSheet'!D155</f>
        <v>0.112</v>
      </c>
      <c r="AE195" s="125">
        <f t="shared" si="46"/>
        <v>0.02</v>
      </c>
      <c r="AF195" s="125"/>
      <c r="AG195" s="125">
        <v>0.02</v>
      </c>
      <c r="AH195" s="125">
        <f t="shared" si="47"/>
        <v>0.02</v>
      </c>
      <c r="AI195" s="125"/>
      <c r="AJ195" s="125">
        <v>0.02</v>
      </c>
      <c r="AK195" s="125">
        <f t="shared" si="55"/>
        <v>0.02</v>
      </c>
      <c r="AL195" s="125"/>
      <c r="AM195" s="125">
        <v>0.02</v>
      </c>
      <c r="AN195" s="125">
        <f t="shared" si="49"/>
        <v>0.02</v>
      </c>
      <c r="AO195" s="125"/>
      <c r="AP195" s="125">
        <v>0.02</v>
      </c>
      <c r="AQ195" s="54">
        <f t="shared" si="50"/>
        <v>0.0016666666666666668</v>
      </c>
    </row>
    <row r="196" spans="1:43" s="18" customFormat="1" ht="15">
      <c r="A196" s="43">
        <v>38</v>
      </c>
      <c r="B196" s="13" t="s">
        <v>59</v>
      </c>
      <c r="C196" s="13" t="s">
        <v>69</v>
      </c>
      <c r="D196" s="41">
        <v>19</v>
      </c>
      <c r="E196" s="41" t="s">
        <v>17</v>
      </c>
      <c r="F196" s="11">
        <v>12</v>
      </c>
      <c r="G196" s="51">
        <f t="shared" si="56"/>
        <v>129.94</v>
      </c>
      <c r="H196" s="54">
        <v>10.09</v>
      </c>
      <c r="I196" s="51">
        <v>119.85</v>
      </c>
      <c r="J196" s="51">
        <f t="shared" si="52"/>
        <v>129.94</v>
      </c>
      <c r="K196" s="51">
        <v>10.09</v>
      </c>
      <c r="L196" s="51">
        <v>119.85</v>
      </c>
      <c r="M196" s="51">
        <f t="shared" si="54"/>
        <v>129.94</v>
      </c>
      <c r="N196" s="51">
        <v>10.09</v>
      </c>
      <c r="O196" s="51">
        <v>119.85</v>
      </c>
      <c r="P196" s="51">
        <f t="shared" si="42"/>
        <v>129.94</v>
      </c>
      <c r="Q196" s="51">
        <v>10.09</v>
      </c>
      <c r="R196" s="51">
        <v>119.85</v>
      </c>
      <c r="S196" s="51">
        <f t="shared" si="43"/>
        <v>129.94</v>
      </c>
      <c r="T196" s="51">
        <v>10.09</v>
      </c>
      <c r="U196" s="51">
        <v>119.85</v>
      </c>
      <c r="V196" s="51">
        <f t="shared" si="44"/>
        <v>129.94317</v>
      </c>
      <c r="W196" s="207">
        <v>10.09436</v>
      </c>
      <c r="X196" s="207">
        <v>119.84881</v>
      </c>
      <c r="Y196" s="51">
        <f t="shared" si="53"/>
        <v>0</v>
      </c>
      <c r="Z196" s="125"/>
      <c r="AA196" s="125"/>
      <c r="AB196" s="51">
        <f t="shared" si="45"/>
        <v>134.34736</v>
      </c>
      <c r="AC196" s="125">
        <f>'[5]TDSheet'!C136</f>
        <v>10.09436</v>
      </c>
      <c r="AD196" s="125">
        <f>'[5]TDSheet'!D136</f>
        <v>124.253</v>
      </c>
      <c r="AE196" s="125">
        <f t="shared" si="46"/>
        <v>129.94</v>
      </c>
      <c r="AF196" s="125">
        <v>10.09</v>
      </c>
      <c r="AG196" s="125">
        <v>119.85</v>
      </c>
      <c r="AH196" s="125">
        <f t="shared" si="47"/>
        <v>129.94</v>
      </c>
      <c r="AI196" s="125">
        <v>10.09</v>
      </c>
      <c r="AJ196" s="125">
        <v>119.85</v>
      </c>
      <c r="AK196" s="125">
        <f t="shared" si="55"/>
        <v>129.94</v>
      </c>
      <c r="AL196" s="125">
        <v>10.09</v>
      </c>
      <c r="AM196" s="125">
        <v>119.85</v>
      </c>
      <c r="AN196" s="125">
        <f t="shared" si="49"/>
        <v>129.94</v>
      </c>
      <c r="AO196" s="125">
        <v>10.09</v>
      </c>
      <c r="AP196" s="125">
        <v>119.85</v>
      </c>
      <c r="AQ196" s="54">
        <f t="shared" si="50"/>
        <v>10.828333333333333</v>
      </c>
    </row>
    <row r="197" spans="1:43" s="18" customFormat="1" ht="15">
      <c r="A197" s="43">
        <v>39</v>
      </c>
      <c r="B197" s="13" t="s">
        <v>59</v>
      </c>
      <c r="C197" s="13" t="s">
        <v>69</v>
      </c>
      <c r="D197" s="41">
        <v>21</v>
      </c>
      <c r="E197" s="41" t="s">
        <v>17</v>
      </c>
      <c r="F197" s="43">
        <f>'[3]МКД'!$H$109</f>
        <v>12</v>
      </c>
      <c r="G197" s="51">
        <f t="shared" si="56"/>
        <v>462.28999999999996</v>
      </c>
      <c r="H197" s="54">
        <v>210.51</v>
      </c>
      <c r="I197" s="51">
        <v>251.78</v>
      </c>
      <c r="J197" s="51">
        <f t="shared" si="52"/>
        <v>462.28999999999996</v>
      </c>
      <c r="K197" s="51">
        <v>210.51</v>
      </c>
      <c r="L197" s="51">
        <v>251.78</v>
      </c>
      <c r="M197" s="51">
        <f t="shared" si="54"/>
        <v>462.28999999999996</v>
      </c>
      <c r="N197" s="51">
        <v>210.51</v>
      </c>
      <c r="O197" s="51">
        <v>251.78</v>
      </c>
      <c r="P197" s="51">
        <f t="shared" si="42"/>
        <v>462.28999999999996</v>
      </c>
      <c r="Q197" s="51">
        <v>210.51</v>
      </c>
      <c r="R197" s="51">
        <v>251.78</v>
      </c>
      <c r="S197" s="51">
        <f t="shared" si="43"/>
        <v>462.28999999999996</v>
      </c>
      <c r="T197" s="51">
        <v>210.51</v>
      </c>
      <c r="U197" s="51">
        <v>251.78</v>
      </c>
      <c r="V197" s="51">
        <f t="shared" si="44"/>
        <v>462.28909</v>
      </c>
      <c r="W197" s="207">
        <v>210.5121</v>
      </c>
      <c r="X197" s="207">
        <v>251.77698999999998</v>
      </c>
      <c r="Y197" s="51">
        <f t="shared" si="53"/>
        <v>0</v>
      </c>
      <c r="Z197" s="125"/>
      <c r="AA197" s="125"/>
      <c r="AB197" s="51">
        <f t="shared" si="45"/>
        <v>462.558</v>
      </c>
      <c r="AC197" s="125">
        <f>'[5]TDSheet'!C139</f>
        <v>210.709</v>
      </c>
      <c r="AD197" s="125">
        <f>'[5]TDSheet'!D139</f>
        <v>251.849</v>
      </c>
      <c r="AE197" s="125">
        <f t="shared" si="46"/>
        <v>462.28999999999996</v>
      </c>
      <c r="AF197" s="125">
        <v>210.51</v>
      </c>
      <c r="AG197" s="125">
        <v>251.78</v>
      </c>
      <c r="AH197" s="125">
        <f t="shared" si="47"/>
        <v>462.28999999999996</v>
      </c>
      <c r="AI197" s="125">
        <v>210.51</v>
      </c>
      <c r="AJ197" s="125">
        <v>251.78</v>
      </c>
      <c r="AK197" s="125">
        <f t="shared" si="55"/>
        <v>462.28999999999996</v>
      </c>
      <c r="AL197" s="125">
        <v>210.51</v>
      </c>
      <c r="AM197" s="125">
        <v>251.78</v>
      </c>
      <c r="AN197" s="125">
        <f t="shared" si="49"/>
        <v>462.28999999999996</v>
      </c>
      <c r="AO197" s="125">
        <v>210.51</v>
      </c>
      <c r="AP197" s="125">
        <v>251.78</v>
      </c>
      <c r="AQ197" s="54">
        <f t="shared" si="50"/>
        <v>38.524166666666666</v>
      </c>
    </row>
    <row r="198" spans="1:43" s="18" customFormat="1" ht="15">
      <c r="A198" s="43">
        <v>40</v>
      </c>
      <c r="B198" s="13" t="s">
        <v>59</v>
      </c>
      <c r="C198" s="13" t="s">
        <v>69</v>
      </c>
      <c r="D198" s="41">
        <v>21</v>
      </c>
      <c r="E198" s="41" t="s">
        <v>18</v>
      </c>
      <c r="F198" s="43">
        <v>12</v>
      </c>
      <c r="G198" s="51">
        <f t="shared" si="56"/>
        <v>256.06</v>
      </c>
      <c r="H198" s="54">
        <v>51.13</v>
      </c>
      <c r="I198" s="51">
        <v>204.93</v>
      </c>
      <c r="J198" s="51">
        <f t="shared" si="52"/>
        <v>254.33</v>
      </c>
      <c r="K198" s="51">
        <v>49.4</v>
      </c>
      <c r="L198" s="51">
        <v>204.93</v>
      </c>
      <c r="M198" s="51">
        <f t="shared" si="54"/>
        <v>249.33</v>
      </c>
      <c r="N198" s="51">
        <v>44.4</v>
      </c>
      <c r="O198" s="51">
        <v>204.93</v>
      </c>
      <c r="P198" s="51">
        <f t="shared" si="42"/>
        <v>243.12</v>
      </c>
      <c r="Q198" s="51">
        <v>38.19</v>
      </c>
      <c r="R198" s="51">
        <v>204.93</v>
      </c>
      <c r="S198" s="51">
        <f t="shared" si="43"/>
        <v>243.12</v>
      </c>
      <c r="T198" s="51">
        <v>38.19</v>
      </c>
      <c r="U198" s="51">
        <v>204.93</v>
      </c>
      <c r="V198" s="51">
        <f t="shared" si="44"/>
        <v>223.93243999999999</v>
      </c>
      <c r="W198" s="207">
        <v>27.25488</v>
      </c>
      <c r="X198" s="207">
        <v>196.67756</v>
      </c>
      <c r="Y198" s="51"/>
      <c r="Z198" s="125"/>
      <c r="AA198" s="125"/>
      <c r="AB198" s="51">
        <f t="shared" si="45"/>
        <v>208.661</v>
      </c>
      <c r="AC198" s="125">
        <f>'[5]TDSheet'!C140</f>
        <v>24.755</v>
      </c>
      <c r="AD198" s="125">
        <f>'[5]TDSheet'!D140</f>
        <v>183.906</v>
      </c>
      <c r="AE198" s="125">
        <f t="shared" si="46"/>
        <v>207.4</v>
      </c>
      <c r="AF198" s="125">
        <v>24.75</v>
      </c>
      <c r="AG198" s="125">
        <v>182.65</v>
      </c>
      <c r="AH198" s="125">
        <f t="shared" si="47"/>
        <v>207.4</v>
      </c>
      <c r="AI198" s="125">
        <v>24.75</v>
      </c>
      <c r="AJ198" s="125">
        <v>182.65</v>
      </c>
      <c r="AK198" s="125">
        <f t="shared" si="55"/>
        <v>204.7</v>
      </c>
      <c r="AL198" s="125">
        <v>24.75</v>
      </c>
      <c r="AM198" s="125">
        <v>179.95</v>
      </c>
      <c r="AN198" s="125">
        <f t="shared" si="49"/>
        <v>204.7</v>
      </c>
      <c r="AO198" s="125">
        <v>24.75</v>
      </c>
      <c r="AP198" s="125">
        <v>179.95</v>
      </c>
      <c r="AQ198" s="54">
        <f t="shared" si="50"/>
        <v>17.058333333333334</v>
      </c>
    </row>
    <row r="199" spans="1:43" s="18" customFormat="1" ht="15">
      <c r="A199" s="43">
        <v>41</v>
      </c>
      <c r="B199" s="13" t="s">
        <v>59</v>
      </c>
      <c r="C199" s="13" t="s">
        <v>69</v>
      </c>
      <c r="D199" s="41">
        <v>21</v>
      </c>
      <c r="E199" s="41" t="s">
        <v>63</v>
      </c>
      <c r="F199" s="43">
        <f>'[3]МКД'!$H$111</f>
        <v>12</v>
      </c>
      <c r="G199" s="51">
        <f t="shared" si="56"/>
        <v>156.57</v>
      </c>
      <c r="H199" s="54">
        <v>52.59</v>
      </c>
      <c r="I199" s="51">
        <v>103.98</v>
      </c>
      <c r="J199" s="51">
        <f t="shared" si="52"/>
        <v>156.57</v>
      </c>
      <c r="K199" s="51">
        <v>52.59</v>
      </c>
      <c r="L199" s="51">
        <v>103.98</v>
      </c>
      <c r="M199" s="51">
        <f t="shared" si="54"/>
        <v>156.57</v>
      </c>
      <c r="N199" s="51">
        <v>52.59</v>
      </c>
      <c r="O199" s="51">
        <v>103.98</v>
      </c>
      <c r="P199" s="51">
        <f t="shared" si="42"/>
        <v>156.57</v>
      </c>
      <c r="Q199" s="51">
        <v>52.59</v>
      </c>
      <c r="R199" s="51">
        <v>103.98</v>
      </c>
      <c r="S199" s="51">
        <f t="shared" si="43"/>
        <v>156.57</v>
      </c>
      <c r="T199" s="51">
        <v>52.59</v>
      </c>
      <c r="U199" s="51">
        <v>103.98</v>
      </c>
      <c r="V199" s="51">
        <f t="shared" si="44"/>
        <v>156.57215000000002</v>
      </c>
      <c r="W199" s="207">
        <v>52.59143</v>
      </c>
      <c r="X199" s="207">
        <v>103.98072</v>
      </c>
      <c r="Y199" s="51">
        <f t="shared" si="53"/>
        <v>0</v>
      </c>
      <c r="Z199" s="125"/>
      <c r="AA199" s="125"/>
      <c r="AB199" s="51">
        <f t="shared" si="45"/>
        <v>156.63400000000001</v>
      </c>
      <c r="AC199" s="125">
        <f>'[5]TDSheet'!C141</f>
        <v>52.857</v>
      </c>
      <c r="AD199" s="125">
        <f>'[5]TDSheet'!D141</f>
        <v>103.777</v>
      </c>
      <c r="AE199" s="125">
        <f t="shared" si="46"/>
        <v>156.46</v>
      </c>
      <c r="AF199" s="125">
        <v>52.59</v>
      </c>
      <c r="AG199" s="125">
        <v>103.87</v>
      </c>
      <c r="AH199" s="125">
        <f t="shared" si="47"/>
        <v>149.34</v>
      </c>
      <c r="AI199" s="125">
        <v>52.59</v>
      </c>
      <c r="AJ199" s="125">
        <v>96.75</v>
      </c>
      <c r="AK199" s="125">
        <f t="shared" si="55"/>
        <v>149.34</v>
      </c>
      <c r="AL199" s="125">
        <v>52.59</v>
      </c>
      <c r="AM199" s="125">
        <v>96.75</v>
      </c>
      <c r="AN199" s="125">
        <f t="shared" si="49"/>
        <v>149.34</v>
      </c>
      <c r="AO199" s="125">
        <v>52.59</v>
      </c>
      <c r="AP199" s="125">
        <v>96.75</v>
      </c>
      <c r="AQ199" s="54">
        <f t="shared" si="50"/>
        <v>12.445</v>
      </c>
    </row>
    <row r="200" spans="1:43" s="18" customFormat="1" ht="15">
      <c r="A200" s="43">
        <v>42</v>
      </c>
      <c r="B200" s="13" t="s">
        <v>59</v>
      </c>
      <c r="C200" s="13" t="s">
        <v>69</v>
      </c>
      <c r="D200" s="41">
        <v>37</v>
      </c>
      <c r="E200" s="41" t="s">
        <v>17</v>
      </c>
      <c r="F200" s="11">
        <f>'[3]МКД'!$H$118</f>
        <v>21</v>
      </c>
      <c r="G200" s="51">
        <f aca="true" t="shared" si="57" ref="G200:G213">SUM(H200:I200)</f>
        <v>288.43</v>
      </c>
      <c r="H200" s="54">
        <v>86.79</v>
      </c>
      <c r="I200" s="51">
        <v>201.64</v>
      </c>
      <c r="J200" s="51">
        <f t="shared" si="52"/>
        <v>288.43</v>
      </c>
      <c r="K200" s="51">
        <v>86.79</v>
      </c>
      <c r="L200" s="51">
        <v>201.64</v>
      </c>
      <c r="M200" s="51">
        <f t="shared" si="54"/>
        <v>288.43</v>
      </c>
      <c r="N200" s="51">
        <v>86.79</v>
      </c>
      <c r="O200" s="51">
        <v>201.64</v>
      </c>
      <c r="P200" s="51">
        <f t="shared" si="42"/>
        <v>288.43</v>
      </c>
      <c r="Q200" s="51">
        <v>86.79</v>
      </c>
      <c r="R200" s="51">
        <v>201.64</v>
      </c>
      <c r="S200" s="51">
        <f t="shared" si="43"/>
        <v>288.43</v>
      </c>
      <c r="T200" s="51">
        <v>86.79</v>
      </c>
      <c r="U200" s="51">
        <v>201.64</v>
      </c>
      <c r="V200" s="51">
        <f t="shared" si="44"/>
        <v>288.43196</v>
      </c>
      <c r="W200" s="207">
        <v>86.79024000000001</v>
      </c>
      <c r="X200" s="207">
        <v>201.64172</v>
      </c>
      <c r="Y200" s="51">
        <f t="shared" si="53"/>
        <v>0</v>
      </c>
      <c r="Z200" s="125"/>
      <c r="AA200" s="125"/>
      <c r="AB200" s="51">
        <f t="shared" si="45"/>
        <v>290.36024</v>
      </c>
      <c r="AC200" s="125">
        <f>'[5]TDSheet'!C148</f>
        <v>86.79024000000001</v>
      </c>
      <c r="AD200" s="125">
        <f>'[5]TDSheet'!D148</f>
        <v>203.57</v>
      </c>
      <c r="AE200" s="125">
        <f t="shared" si="46"/>
        <v>288.43</v>
      </c>
      <c r="AF200" s="125">
        <v>86.79</v>
      </c>
      <c r="AG200" s="125">
        <v>201.64</v>
      </c>
      <c r="AH200" s="125">
        <f t="shared" si="47"/>
        <v>288.43</v>
      </c>
      <c r="AI200" s="125">
        <v>86.79</v>
      </c>
      <c r="AJ200" s="125">
        <v>201.64</v>
      </c>
      <c r="AK200" s="125">
        <f t="shared" si="55"/>
        <v>288.43</v>
      </c>
      <c r="AL200" s="125">
        <v>86.79</v>
      </c>
      <c r="AM200" s="125">
        <v>201.64</v>
      </c>
      <c r="AN200" s="125">
        <f t="shared" si="49"/>
        <v>288.43</v>
      </c>
      <c r="AO200" s="125">
        <v>86.79</v>
      </c>
      <c r="AP200" s="125">
        <v>201.64</v>
      </c>
      <c r="AQ200" s="54">
        <f t="shared" si="50"/>
        <v>13.734761904761905</v>
      </c>
    </row>
    <row r="201" spans="1:43" s="18" customFormat="1" ht="15">
      <c r="A201" s="43">
        <v>43</v>
      </c>
      <c r="B201" s="13" t="s">
        <v>59</v>
      </c>
      <c r="C201" s="13" t="s">
        <v>69</v>
      </c>
      <c r="D201" s="41">
        <v>41</v>
      </c>
      <c r="E201" s="41"/>
      <c r="F201" s="43">
        <f>'[3]МКД'!$H$120</f>
        <v>18</v>
      </c>
      <c r="G201" s="51">
        <f>SUM(H201:I201)</f>
        <v>789.87</v>
      </c>
      <c r="H201" s="54">
        <v>268.51</v>
      </c>
      <c r="I201" s="51">
        <v>521.36</v>
      </c>
      <c r="J201" s="51">
        <f t="shared" si="52"/>
        <v>789.87</v>
      </c>
      <c r="K201" s="51">
        <v>268.51</v>
      </c>
      <c r="L201" s="51">
        <v>521.36</v>
      </c>
      <c r="M201" s="51">
        <f>SUM(N201:O201)</f>
        <v>789.87</v>
      </c>
      <c r="N201" s="51">
        <v>268.51</v>
      </c>
      <c r="O201" s="51">
        <v>521.36</v>
      </c>
      <c r="P201" s="51">
        <f t="shared" si="42"/>
        <v>789.87</v>
      </c>
      <c r="Q201" s="51">
        <v>268.51</v>
      </c>
      <c r="R201" s="51">
        <v>521.36</v>
      </c>
      <c r="S201" s="51">
        <f t="shared" si="43"/>
        <v>789.87</v>
      </c>
      <c r="T201" s="51">
        <v>268.51</v>
      </c>
      <c r="U201" s="51">
        <v>521.36</v>
      </c>
      <c r="V201" s="51">
        <f t="shared" si="44"/>
        <v>789.86886</v>
      </c>
      <c r="W201" s="207">
        <v>268.50614</v>
      </c>
      <c r="X201" s="207">
        <v>521.36272</v>
      </c>
      <c r="Y201" s="51">
        <f t="shared" si="53"/>
        <v>0</v>
      </c>
      <c r="Z201" s="125"/>
      <c r="AA201" s="125"/>
      <c r="AB201" s="51">
        <f t="shared" si="45"/>
        <v>804.331</v>
      </c>
      <c r="AC201" s="125">
        <f>'[5]TDSheet'!C150</f>
        <v>268.506</v>
      </c>
      <c r="AD201" s="125">
        <f>'[5]TDSheet'!D150</f>
        <v>535.825</v>
      </c>
      <c r="AE201" s="125">
        <f t="shared" si="46"/>
        <v>789.87</v>
      </c>
      <c r="AF201" s="125">
        <v>268.51</v>
      </c>
      <c r="AG201" s="125">
        <v>521.36</v>
      </c>
      <c r="AH201" s="125">
        <f t="shared" si="47"/>
        <v>789.87</v>
      </c>
      <c r="AI201" s="125">
        <v>268.51</v>
      </c>
      <c r="AJ201" s="125">
        <v>521.36</v>
      </c>
      <c r="AK201" s="125">
        <f t="shared" si="55"/>
        <v>789.87</v>
      </c>
      <c r="AL201" s="125">
        <v>268.51</v>
      </c>
      <c r="AM201" s="125">
        <v>521.36</v>
      </c>
      <c r="AN201" s="125">
        <f t="shared" si="49"/>
        <v>789.87</v>
      </c>
      <c r="AO201" s="125">
        <v>268.51</v>
      </c>
      <c r="AP201" s="125">
        <v>521.36</v>
      </c>
      <c r="AQ201" s="54">
        <f t="shared" si="50"/>
        <v>43.88166666666667</v>
      </c>
    </row>
    <row r="202" spans="1:43" s="18" customFormat="1" ht="15">
      <c r="A202" s="43">
        <v>44</v>
      </c>
      <c r="B202" s="13" t="s">
        <v>59</v>
      </c>
      <c r="C202" s="13" t="s">
        <v>69</v>
      </c>
      <c r="D202" s="41">
        <v>43</v>
      </c>
      <c r="E202" s="41"/>
      <c r="F202" s="11">
        <f>'[3]МКД'!$H$121</f>
        <v>35</v>
      </c>
      <c r="G202" s="51">
        <f t="shared" si="57"/>
        <v>58.81</v>
      </c>
      <c r="H202" s="54">
        <v>10.2</v>
      </c>
      <c r="I202" s="51">
        <v>48.61</v>
      </c>
      <c r="J202" s="51">
        <f t="shared" si="52"/>
        <v>58.81</v>
      </c>
      <c r="K202" s="51">
        <v>10.2</v>
      </c>
      <c r="L202" s="51">
        <v>48.61</v>
      </c>
      <c r="M202" s="51">
        <f aca="true" t="shared" si="58" ref="M202:M228">N202+O202</f>
        <v>58.81</v>
      </c>
      <c r="N202" s="51">
        <v>10.2</v>
      </c>
      <c r="O202" s="51">
        <v>48.61</v>
      </c>
      <c r="P202" s="51">
        <f t="shared" si="42"/>
        <v>58.81</v>
      </c>
      <c r="Q202" s="51">
        <v>10.2</v>
      </c>
      <c r="R202" s="51">
        <v>48.61</v>
      </c>
      <c r="S202" s="51">
        <f t="shared" si="43"/>
        <v>58.81</v>
      </c>
      <c r="T202" s="51">
        <v>10.2</v>
      </c>
      <c r="U202" s="51">
        <v>48.61</v>
      </c>
      <c r="V202" s="51">
        <f t="shared" si="44"/>
        <v>58.81144</v>
      </c>
      <c r="W202" s="207">
        <v>10.20085</v>
      </c>
      <c r="X202" s="207">
        <v>48.610589999999995</v>
      </c>
      <c r="Y202" s="51">
        <f t="shared" si="53"/>
        <v>0</v>
      </c>
      <c r="Z202" s="125"/>
      <c r="AA202" s="125"/>
      <c r="AB202" s="51">
        <f t="shared" si="45"/>
        <v>95.77285</v>
      </c>
      <c r="AC202" s="125">
        <f>'[5]TDSheet'!C151</f>
        <v>10.20085</v>
      </c>
      <c r="AD202" s="125">
        <f>'[5]TDSheet'!D151</f>
        <v>85.572</v>
      </c>
      <c r="AE202" s="125">
        <f t="shared" si="46"/>
        <v>58.81</v>
      </c>
      <c r="AF202" s="125">
        <v>10.2</v>
      </c>
      <c r="AG202" s="125">
        <v>48.61</v>
      </c>
      <c r="AH202" s="125">
        <f t="shared" si="47"/>
        <v>58.81</v>
      </c>
      <c r="AI202" s="125">
        <v>10.2</v>
      </c>
      <c r="AJ202" s="125">
        <v>48.61</v>
      </c>
      <c r="AK202" s="125">
        <f t="shared" si="55"/>
        <v>58.81</v>
      </c>
      <c r="AL202" s="125">
        <v>10.2</v>
      </c>
      <c r="AM202" s="125">
        <v>48.61</v>
      </c>
      <c r="AN202" s="125">
        <f t="shared" si="49"/>
        <v>58.81</v>
      </c>
      <c r="AO202" s="125">
        <v>10.2</v>
      </c>
      <c r="AP202" s="125">
        <v>48.61</v>
      </c>
      <c r="AQ202" s="54">
        <f t="shared" si="50"/>
        <v>1.6802857142857144</v>
      </c>
    </row>
    <row r="203" spans="1:43" s="18" customFormat="1" ht="15">
      <c r="A203" s="43">
        <v>45</v>
      </c>
      <c r="B203" s="13" t="s">
        <v>59</v>
      </c>
      <c r="C203" s="13" t="s">
        <v>24</v>
      </c>
      <c r="D203" s="41">
        <v>16</v>
      </c>
      <c r="E203" s="41"/>
      <c r="F203" s="11">
        <v>10</v>
      </c>
      <c r="G203" s="51">
        <f t="shared" si="57"/>
        <v>150.64999999999998</v>
      </c>
      <c r="H203" s="54">
        <v>76.46</v>
      </c>
      <c r="I203" s="51">
        <v>74.19</v>
      </c>
      <c r="J203" s="51">
        <f t="shared" si="52"/>
        <v>150.64999999999998</v>
      </c>
      <c r="K203" s="51">
        <v>76.46</v>
      </c>
      <c r="L203" s="51">
        <v>74.19</v>
      </c>
      <c r="M203" s="51">
        <f t="shared" si="58"/>
        <v>150.64999999999998</v>
      </c>
      <c r="N203" s="51">
        <v>76.46</v>
      </c>
      <c r="O203" s="51">
        <v>74.19</v>
      </c>
      <c r="P203" s="51">
        <f t="shared" si="42"/>
        <v>150.64999999999998</v>
      </c>
      <c r="Q203" s="51">
        <v>76.46</v>
      </c>
      <c r="R203" s="51">
        <v>74.19</v>
      </c>
      <c r="S203" s="51">
        <f t="shared" si="43"/>
        <v>150.64999999999998</v>
      </c>
      <c r="T203" s="51">
        <v>76.46</v>
      </c>
      <c r="U203" s="51">
        <v>74.19</v>
      </c>
      <c r="V203" s="51">
        <f t="shared" si="44"/>
        <v>150.65095</v>
      </c>
      <c r="W203" s="207">
        <v>76.45915</v>
      </c>
      <c r="X203" s="207">
        <v>74.1918</v>
      </c>
      <c r="Y203" s="51">
        <f t="shared" si="53"/>
        <v>0</v>
      </c>
      <c r="Z203" s="125"/>
      <c r="AA203" s="125"/>
      <c r="AB203" s="51">
        <f t="shared" si="45"/>
        <v>153.30515</v>
      </c>
      <c r="AC203" s="125">
        <f>'[5]TDSheet'!C156</f>
        <v>76.45915</v>
      </c>
      <c r="AD203" s="125">
        <f>'[5]TDSheet'!D156</f>
        <v>76.846</v>
      </c>
      <c r="AE203" s="125">
        <f t="shared" si="46"/>
        <v>150.64999999999998</v>
      </c>
      <c r="AF203" s="125">
        <v>76.46</v>
      </c>
      <c r="AG203" s="125">
        <v>74.19</v>
      </c>
      <c r="AH203" s="125">
        <f t="shared" si="47"/>
        <v>150.64999999999998</v>
      </c>
      <c r="AI203" s="125">
        <v>76.46</v>
      </c>
      <c r="AJ203" s="125">
        <v>74.19</v>
      </c>
      <c r="AK203" s="125">
        <f t="shared" si="55"/>
        <v>150.64999999999998</v>
      </c>
      <c r="AL203" s="125">
        <v>76.46</v>
      </c>
      <c r="AM203" s="125">
        <v>74.19</v>
      </c>
      <c r="AN203" s="125">
        <f t="shared" si="49"/>
        <v>150.64999999999998</v>
      </c>
      <c r="AO203" s="125">
        <v>76.46</v>
      </c>
      <c r="AP203" s="125">
        <v>74.19</v>
      </c>
      <c r="AQ203" s="54">
        <f t="shared" si="50"/>
        <v>15.064999999999998</v>
      </c>
    </row>
    <row r="204" spans="1:43" s="18" customFormat="1" ht="15">
      <c r="A204" s="43">
        <v>46</v>
      </c>
      <c r="B204" s="13" t="s">
        <v>59</v>
      </c>
      <c r="C204" s="13" t="s">
        <v>24</v>
      </c>
      <c r="D204" s="41">
        <v>18</v>
      </c>
      <c r="E204" s="41"/>
      <c r="F204" s="11">
        <v>4</v>
      </c>
      <c r="G204" s="51">
        <f t="shared" si="57"/>
        <v>192.64</v>
      </c>
      <c r="H204" s="54">
        <v>63.33</v>
      </c>
      <c r="I204" s="51">
        <v>129.31</v>
      </c>
      <c r="J204" s="51">
        <f t="shared" si="52"/>
        <v>192.64</v>
      </c>
      <c r="K204" s="51">
        <v>63.33</v>
      </c>
      <c r="L204" s="51">
        <v>129.31</v>
      </c>
      <c r="M204" s="51">
        <f t="shared" si="58"/>
        <v>192.64</v>
      </c>
      <c r="N204" s="51">
        <v>63.33</v>
      </c>
      <c r="O204" s="51">
        <v>129.31</v>
      </c>
      <c r="P204" s="51">
        <f t="shared" si="42"/>
        <v>192.64</v>
      </c>
      <c r="Q204" s="51">
        <v>63.33</v>
      </c>
      <c r="R204" s="51">
        <v>129.31</v>
      </c>
      <c r="S204" s="51">
        <f t="shared" si="43"/>
        <v>192.64</v>
      </c>
      <c r="T204" s="51">
        <v>63.33</v>
      </c>
      <c r="U204" s="51">
        <v>129.31</v>
      </c>
      <c r="V204" s="51">
        <f t="shared" si="44"/>
        <v>192.64114</v>
      </c>
      <c r="W204" s="207">
        <v>63.33319</v>
      </c>
      <c r="X204" s="207">
        <v>129.30795</v>
      </c>
      <c r="Y204" s="51">
        <f t="shared" si="53"/>
        <v>0</v>
      </c>
      <c r="Z204" s="125"/>
      <c r="AA204" s="125"/>
      <c r="AB204" s="51">
        <f t="shared" si="45"/>
        <v>192.63719</v>
      </c>
      <c r="AC204" s="125">
        <f>'[5]TDSheet'!C157</f>
        <v>63.33319</v>
      </c>
      <c r="AD204" s="125">
        <f>'[5]TDSheet'!D157</f>
        <v>129.304</v>
      </c>
      <c r="AE204" s="125">
        <f t="shared" si="46"/>
        <v>192.64</v>
      </c>
      <c r="AF204" s="125">
        <v>63.33</v>
      </c>
      <c r="AG204" s="125">
        <v>129.31</v>
      </c>
      <c r="AH204" s="125">
        <f t="shared" si="47"/>
        <v>192.64</v>
      </c>
      <c r="AI204" s="125">
        <v>63.33</v>
      </c>
      <c r="AJ204" s="125">
        <v>129.31</v>
      </c>
      <c r="AK204" s="125">
        <f t="shared" si="55"/>
        <v>192.64</v>
      </c>
      <c r="AL204" s="125">
        <v>63.33</v>
      </c>
      <c r="AM204" s="125">
        <v>129.31</v>
      </c>
      <c r="AN204" s="125">
        <f t="shared" si="49"/>
        <v>192.64</v>
      </c>
      <c r="AO204" s="125">
        <v>63.33</v>
      </c>
      <c r="AP204" s="125">
        <v>129.31</v>
      </c>
      <c r="AQ204" s="54">
        <f t="shared" si="50"/>
        <v>48.16</v>
      </c>
    </row>
    <row r="205" spans="1:43" s="18" customFormat="1" ht="15" hidden="1" outlineLevel="1">
      <c r="A205" s="43"/>
      <c r="B205" s="13" t="s">
        <v>59</v>
      </c>
      <c r="C205" s="13" t="s">
        <v>58</v>
      </c>
      <c r="D205" s="41">
        <v>8</v>
      </c>
      <c r="E205" s="41" t="s">
        <v>17</v>
      </c>
      <c r="F205" s="11">
        <v>36</v>
      </c>
      <c r="G205" s="51"/>
      <c r="H205" s="54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207"/>
      <c r="X205" s="207"/>
      <c r="Y205" s="51"/>
      <c r="Z205" s="125"/>
      <c r="AA205" s="125"/>
      <c r="AB205" s="51">
        <f t="shared" si="45"/>
        <v>-15.149999999999999</v>
      </c>
      <c r="AC205" s="125">
        <f>'[5]TDSheet'!C160</f>
        <v>-15.549</v>
      </c>
      <c r="AD205" s="125">
        <f>'[5]TDSheet'!D160</f>
        <v>0.399</v>
      </c>
      <c r="AE205" s="125">
        <f t="shared" si="46"/>
        <v>0</v>
      </c>
      <c r="AF205" s="125"/>
      <c r="AG205" s="125"/>
      <c r="AH205" s="125">
        <f t="shared" si="47"/>
        <v>0</v>
      </c>
      <c r="AI205" s="125"/>
      <c r="AJ205" s="125"/>
      <c r="AK205" s="125">
        <f t="shared" si="55"/>
        <v>0</v>
      </c>
      <c r="AL205" s="125"/>
      <c r="AM205" s="125"/>
      <c r="AN205" s="125">
        <f t="shared" si="49"/>
        <v>0</v>
      </c>
      <c r="AO205" s="125"/>
      <c r="AP205" s="125"/>
      <c r="AQ205" s="54">
        <f t="shared" si="50"/>
        <v>0</v>
      </c>
    </row>
    <row r="206" spans="1:44" s="18" customFormat="1" ht="15" collapsed="1">
      <c r="A206" s="43">
        <v>47</v>
      </c>
      <c r="B206" s="13" t="s">
        <v>59</v>
      </c>
      <c r="C206" s="13" t="s">
        <v>70</v>
      </c>
      <c r="D206" s="41">
        <v>4</v>
      </c>
      <c r="E206" s="41"/>
      <c r="F206" s="11">
        <v>12</v>
      </c>
      <c r="G206" s="51">
        <f t="shared" si="57"/>
        <v>82.04</v>
      </c>
      <c r="H206" s="54">
        <v>82.04</v>
      </c>
      <c r="I206" s="51"/>
      <c r="J206" s="51">
        <f t="shared" si="52"/>
        <v>67.3</v>
      </c>
      <c r="K206" s="51">
        <v>67.3</v>
      </c>
      <c r="L206" s="51"/>
      <c r="M206" s="51">
        <f t="shared" si="58"/>
        <v>65.06</v>
      </c>
      <c r="N206" s="51">
        <v>65.06</v>
      </c>
      <c r="O206" s="51"/>
      <c r="P206" s="51">
        <f t="shared" si="42"/>
        <v>65.06</v>
      </c>
      <c r="Q206" s="51">
        <v>65.06</v>
      </c>
      <c r="R206" s="51"/>
      <c r="S206" s="51">
        <f t="shared" si="43"/>
        <v>62.62</v>
      </c>
      <c r="T206" s="51">
        <v>62.62</v>
      </c>
      <c r="U206" s="51"/>
      <c r="V206" s="51">
        <f t="shared" si="44"/>
        <v>62.62108</v>
      </c>
      <c r="W206" s="207">
        <v>62.62108</v>
      </c>
      <c r="X206" s="207">
        <v>0</v>
      </c>
      <c r="Y206" s="51"/>
      <c r="Z206" s="125"/>
      <c r="AA206" s="125"/>
      <c r="AB206" s="51">
        <f t="shared" si="45"/>
        <v>62.621</v>
      </c>
      <c r="AC206" s="125">
        <f>'[5]TDSheet'!C164</f>
        <v>62.621</v>
      </c>
      <c r="AD206" s="125">
        <f>'[5]TDSheet'!D164</f>
        <v>0</v>
      </c>
      <c r="AE206" s="125">
        <f t="shared" si="46"/>
        <v>62.62</v>
      </c>
      <c r="AF206" s="125">
        <v>62.62</v>
      </c>
      <c r="AG206" s="125"/>
      <c r="AH206" s="125">
        <f t="shared" si="47"/>
        <v>62.62</v>
      </c>
      <c r="AI206" s="125">
        <v>62.62</v>
      </c>
      <c r="AJ206" s="125"/>
      <c r="AK206" s="125">
        <f t="shared" si="55"/>
        <v>62.62</v>
      </c>
      <c r="AL206" s="125">
        <v>62.62</v>
      </c>
      <c r="AM206" s="125"/>
      <c r="AN206" s="125">
        <f t="shared" si="49"/>
        <v>62.62</v>
      </c>
      <c r="AO206" s="125">
        <v>62.62</v>
      </c>
      <c r="AP206" s="125"/>
      <c r="AQ206" s="54">
        <f t="shared" si="50"/>
        <v>5.218333333333333</v>
      </c>
      <c r="AR206" s="165">
        <v>44187</v>
      </c>
    </row>
    <row r="207" spans="1:43" s="18" customFormat="1" ht="15">
      <c r="A207" s="43">
        <v>48</v>
      </c>
      <c r="B207" s="13" t="s">
        <v>59</v>
      </c>
      <c r="C207" s="13" t="s">
        <v>71</v>
      </c>
      <c r="D207" s="41">
        <v>3</v>
      </c>
      <c r="E207" s="41"/>
      <c r="F207" s="11">
        <f>'[2]МКД'!$H$246</f>
        <v>8</v>
      </c>
      <c r="G207" s="51">
        <f t="shared" si="57"/>
        <v>22.409999999999997</v>
      </c>
      <c r="H207" s="54">
        <v>25.08</v>
      </c>
      <c r="I207" s="51">
        <v>-2.67</v>
      </c>
      <c r="J207" s="51">
        <f t="shared" si="52"/>
        <v>22.409999999999997</v>
      </c>
      <c r="K207" s="51">
        <v>25.08</v>
      </c>
      <c r="L207" s="51">
        <v>-2.67</v>
      </c>
      <c r="M207" s="51">
        <f t="shared" si="58"/>
        <v>22.409999999999997</v>
      </c>
      <c r="N207" s="51">
        <v>25.08</v>
      </c>
      <c r="O207" s="51">
        <v>-2.67</v>
      </c>
      <c r="P207" s="51">
        <f t="shared" si="42"/>
        <v>22.409999999999997</v>
      </c>
      <c r="Q207" s="51">
        <v>25.08</v>
      </c>
      <c r="R207" s="51">
        <v>-2.67</v>
      </c>
      <c r="S207" s="51">
        <f t="shared" si="43"/>
        <v>22.409999999999997</v>
      </c>
      <c r="T207" s="51">
        <v>25.08</v>
      </c>
      <c r="U207" s="51">
        <v>-2.67</v>
      </c>
      <c r="V207" s="51">
        <f t="shared" si="44"/>
        <v>22.409999999999997</v>
      </c>
      <c r="W207" s="207">
        <v>25.08</v>
      </c>
      <c r="X207" s="207">
        <v>-2.67</v>
      </c>
      <c r="Y207" s="51">
        <f t="shared" si="53"/>
        <v>0</v>
      </c>
      <c r="Z207" s="125"/>
      <c r="AA207" s="125"/>
      <c r="AB207" s="51">
        <f t="shared" si="45"/>
        <v>26.521</v>
      </c>
      <c r="AC207" s="125">
        <f>'[5]TDSheet'!C165</f>
        <v>25.896</v>
      </c>
      <c r="AD207" s="125">
        <f>'[5]TDSheet'!D165</f>
        <v>0.625</v>
      </c>
      <c r="AE207" s="125">
        <f t="shared" si="46"/>
        <v>26.52</v>
      </c>
      <c r="AF207" s="125">
        <v>25.9</v>
      </c>
      <c r="AG207" s="125">
        <v>0.62</v>
      </c>
      <c r="AH207" s="125">
        <f t="shared" si="47"/>
        <v>26.52</v>
      </c>
      <c r="AI207" s="125">
        <v>25.9</v>
      </c>
      <c r="AJ207" s="125">
        <v>0.62</v>
      </c>
      <c r="AK207" s="125">
        <f t="shared" si="55"/>
        <v>26.52</v>
      </c>
      <c r="AL207" s="125">
        <v>25.9</v>
      </c>
      <c r="AM207" s="125">
        <v>0.62</v>
      </c>
      <c r="AN207" s="125">
        <f t="shared" si="49"/>
        <v>26.52</v>
      </c>
      <c r="AO207" s="125">
        <v>25.9</v>
      </c>
      <c r="AP207" s="125">
        <v>0.62</v>
      </c>
      <c r="AQ207" s="54">
        <f t="shared" si="50"/>
        <v>3.315</v>
      </c>
    </row>
    <row r="208" spans="1:43" s="18" customFormat="1" ht="15">
      <c r="A208" s="43">
        <v>49</v>
      </c>
      <c r="B208" s="13" t="s">
        <v>59</v>
      </c>
      <c r="C208" s="13" t="s">
        <v>72</v>
      </c>
      <c r="D208" s="41">
        <v>2</v>
      </c>
      <c r="E208" s="41"/>
      <c r="F208" s="43">
        <f>'[3]МКД'!$H$132</f>
        <v>8</v>
      </c>
      <c r="G208" s="51">
        <f>SUM(H208:I208)</f>
        <v>126.87</v>
      </c>
      <c r="H208" s="54">
        <v>122.12</v>
      </c>
      <c r="I208" s="51">
        <v>4.75</v>
      </c>
      <c r="J208" s="51">
        <f t="shared" si="52"/>
        <v>121.25</v>
      </c>
      <c r="K208" s="51">
        <v>116.5</v>
      </c>
      <c r="L208" s="51">
        <v>4.75</v>
      </c>
      <c r="M208" s="51">
        <f>SUM(N208:O208)</f>
        <v>121.25</v>
      </c>
      <c r="N208" s="51">
        <v>116.5</v>
      </c>
      <c r="O208" s="51">
        <v>4.75</v>
      </c>
      <c r="P208" s="51">
        <f t="shared" si="42"/>
        <v>121.25</v>
      </c>
      <c r="Q208" s="51">
        <v>116.5</v>
      </c>
      <c r="R208" s="51">
        <v>4.75</v>
      </c>
      <c r="S208" s="51">
        <f t="shared" si="43"/>
        <v>121.25</v>
      </c>
      <c r="T208" s="51">
        <v>116.5</v>
      </c>
      <c r="U208" s="51">
        <v>4.75</v>
      </c>
      <c r="V208" s="51">
        <f t="shared" si="44"/>
        <v>121.25487</v>
      </c>
      <c r="W208" s="207">
        <v>116.50059</v>
      </c>
      <c r="X208" s="207">
        <v>4.75428</v>
      </c>
      <c r="Y208" s="51">
        <f t="shared" si="53"/>
        <v>0</v>
      </c>
      <c r="Z208" s="125"/>
      <c r="AA208" s="125"/>
      <c r="AB208" s="51">
        <f t="shared" si="45"/>
        <v>121.25487</v>
      </c>
      <c r="AC208" s="125">
        <f>'[5]TDSheet'!C173</f>
        <v>116.50059</v>
      </c>
      <c r="AD208" s="125">
        <f>'[5]TDSheet'!D173</f>
        <v>4.75428</v>
      </c>
      <c r="AE208" s="125">
        <f t="shared" si="46"/>
        <v>121.25</v>
      </c>
      <c r="AF208" s="125">
        <v>116.5</v>
      </c>
      <c r="AG208" s="125">
        <v>4.75</v>
      </c>
      <c r="AH208" s="125">
        <f t="shared" si="47"/>
        <v>121.25</v>
      </c>
      <c r="AI208" s="125">
        <v>116.5</v>
      </c>
      <c r="AJ208" s="125">
        <v>4.75</v>
      </c>
      <c r="AK208" s="125">
        <f t="shared" si="55"/>
        <v>121.25</v>
      </c>
      <c r="AL208" s="125">
        <v>116.5</v>
      </c>
      <c r="AM208" s="125">
        <v>4.75</v>
      </c>
      <c r="AN208" s="125">
        <f t="shared" si="49"/>
        <v>121.25</v>
      </c>
      <c r="AO208" s="125">
        <v>116.5</v>
      </c>
      <c r="AP208" s="125">
        <v>4.75</v>
      </c>
      <c r="AQ208" s="54">
        <f t="shared" si="50"/>
        <v>15.15625</v>
      </c>
    </row>
    <row r="209" spans="1:43" s="18" customFormat="1" ht="15">
      <c r="A209" s="43">
        <v>50</v>
      </c>
      <c r="B209" s="13" t="s">
        <v>59</v>
      </c>
      <c r="C209" s="13" t="s">
        <v>72</v>
      </c>
      <c r="D209" s="41">
        <v>5</v>
      </c>
      <c r="E209" s="41"/>
      <c r="F209" s="11">
        <v>8</v>
      </c>
      <c r="G209" s="51">
        <f t="shared" si="57"/>
        <v>1.76</v>
      </c>
      <c r="H209" s="54">
        <v>1.72</v>
      </c>
      <c r="I209" s="51">
        <v>0.04</v>
      </c>
      <c r="J209" s="51">
        <f t="shared" si="52"/>
        <v>1.76</v>
      </c>
      <c r="K209" s="51">
        <v>1.72</v>
      </c>
      <c r="L209" s="51">
        <v>0.04</v>
      </c>
      <c r="M209" s="51">
        <f t="shared" si="58"/>
        <v>1.76</v>
      </c>
      <c r="N209" s="51">
        <v>1.72</v>
      </c>
      <c r="O209" s="51">
        <v>0.04</v>
      </c>
      <c r="P209" s="51">
        <f t="shared" si="42"/>
        <v>1.76</v>
      </c>
      <c r="Q209" s="51">
        <v>1.72</v>
      </c>
      <c r="R209" s="51">
        <v>0.04</v>
      </c>
      <c r="S209" s="51">
        <f t="shared" si="43"/>
        <v>1.76</v>
      </c>
      <c r="T209" s="51">
        <v>1.72</v>
      </c>
      <c r="U209" s="51">
        <v>0.04</v>
      </c>
      <c r="V209" s="51">
        <f t="shared" si="44"/>
        <v>1.75189</v>
      </c>
      <c r="W209" s="207">
        <v>1.71645</v>
      </c>
      <c r="X209" s="207">
        <v>0.03544</v>
      </c>
      <c r="Y209" s="51">
        <f t="shared" si="53"/>
        <v>0</v>
      </c>
      <c r="Z209" s="125"/>
      <c r="AA209" s="125"/>
      <c r="AB209" s="51">
        <f t="shared" si="45"/>
        <v>1.75189</v>
      </c>
      <c r="AC209" s="125">
        <f>'[5]TDSheet'!C174</f>
        <v>1.71645</v>
      </c>
      <c r="AD209" s="125">
        <f>'[5]TDSheet'!D174</f>
        <v>0.03544</v>
      </c>
      <c r="AE209" s="125">
        <f t="shared" si="46"/>
        <v>1.76</v>
      </c>
      <c r="AF209" s="125">
        <v>1.72</v>
      </c>
      <c r="AG209" s="125">
        <v>0.04</v>
      </c>
      <c r="AH209" s="125">
        <f t="shared" si="47"/>
        <v>1.76</v>
      </c>
      <c r="AI209" s="125">
        <v>1.72</v>
      </c>
      <c r="AJ209" s="125">
        <v>0.04</v>
      </c>
      <c r="AK209" s="125">
        <f t="shared" si="55"/>
        <v>1.76</v>
      </c>
      <c r="AL209" s="125">
        <v>1.72</v>
      </c>
      <c r="AM209" s="125">
        <v>0.04</v>
      </c>
      <c r="AN209" s="125">
        <f t="shared" si="49"/>
        <v>1.76</v>
      </c>
      <c r="AO209" s="125">
        <v>1.72</v>
      </c>
      <c r="AP209" s="125">
        <v>0.04</v>
      </c>
      <c r="AQ209" s="54">
        <f t="shared" si="50"/>
        <v>0.22</v>
      </c>
    </row>
    <row r="210" spans="1:43" s="18" customFormat="1" ht="15">
      <c r="A210" s="43">
        <v>51</v>
      </c>
      <c r="B210" s="13" t="s">
        <v>59</v>
      </c>
      <c r="C210" s="13" t="s">
        <v>72</v>
      </c>
      <c r="D210" s="41">
        <v>6</v>
      </c>
      <c r="E210" s="41"/>
      <c r="F210" s="11">
        <v>8</v>
      </c>
      <c r="G210" s="51">
        <f t="shared" si="57"/>
        <v>100.73</v>
      </c>
      <c r="H210" s="54">
        <v>99.95</v>
      </c>
      <c r="I210" s="51">
        <v>0.78</v>
      </c>
      <c r="J210" s="51">
        <f t="shared" si="52"/>
        <v>102.15</v>
      </c>
      <c r="K210" s="51">
        <v>101.37</v>
      </c>
      <c r="L210" s="51">
        <v>0.78</v>
      </c>
      <c r="M210" s="51">
        <f t="shared" si="58"/>
        <v>102.15</v>
      </c>
      <c r="N210" s="51">
        <v>101.37</v>
      </c>
      <c r="O210" s="51">
        <v>0.78</v>
      </c>
      <c r="P210" s="51">
        <f t="shared" si="42"/>
        <v>102.15</v>
      </c>
      <c r="Q210" s="51">
        <v>101.37</v>
      </c>
      <c r="R210" s="51">
        <v>0.78</v>
      </c>
      <c r="S210" s="51">
        <f t="shared" si="43"/>
        <v>102.15</v>
      </c>
      <c r="T210" s="51">
        <v>101.37</v>
      </c>
      <c r="U210" s="51">
        <v>0.78</v>
      </c>
      <c r="V210" s="51">
        <f t="shared" si="44"/>
        <v>102.15151999999999</v>
      </c>
      <c r="W210" s="207">
        <v>101.37152999999999</v>
      </c>
      <c r="X210" s="207">
        <v>0.77999</v>
      </c>
      <c r="Y210" s="51">
        <f t="shared" si="53"/>
        <v>0</v>
      </c>
      <c r="Z210" s="125"/>
      <c r="AA210" s="125"/>
      <c r="AB210" s="51">
        <f t="shared" si="45"/>
        <v>102.15151999999999</v>
      </c>
      <c r="AC210" s="125">
        <f>'[5]TDSheet'!C175</f>
        <v>101.37152999999999</v>
      </c>
      <c r="AD210" s="125">
        <f>'[5]TDSheet'!D175</f>
        <v>0.77999</v>
      </c>
      <c r="AE210" s="125">
        <f t="shared" si="46"/>
        <v>102.15</v>
      </c>
      <c r="AF210" s="125">
        <v>101.37</v>
      </c>
      <c r="AG210" s="125">
        <v>0.78</v>
      </c>
      <c r="AH210" s="125">
        <f t="shared" si="47"/>
        <v>102.15</v>
      </c>
      <c r="AI210" s="125">
        <v>101.37</v>
      </c>
      <c r="AJ210" s="125">
        <v>0.78</v>
      </c>
      <c r="AK210" s="125">
        <f t="shared" si="55"/>
        <v>102.15</v>
      </c>
      <c r="AL210" s="125">
        <v>101.37</v>
      </c>
      <c r="AM210" s="125">
        <v>0.78</v>
      </c>
      <c r="AN210" s="125">
        <f t="shared" si="49"/>
        <v>102.15</v>
      </c>
      <c r="AO210" s="125">
        <v>101.37</v>
      </c>
      <c r="AP210" s="125">
        <v>0.78</v>
      </c>
      <c r="AQ210" s="54">
        <f t="shared" si="50"/>
        <v>12.76875</v>
      </c>
    </row>
    <row r="211" spans="1:43" s="18" customFormat="1" ht="15">
      <c r="A211" s="43">
        <v>52</v>
      </c>
      <c r="B211" s="13" t="s">
        <v>59</v>
      </c>
      <c r="C211" s="13" t="s">
        <v>72</v>
      </c>
      <c r="D211" s="41">
        <v>8</v>
      </c>
      <c r="E211" s="41"/>
      <c r="F211" s="43">
        <f>'[3]МКД'!$H$133</f>
        <v>8</v>
      </c>
      <c r="G211" s="51"/>
      <c r="H211" s="54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>
        <f>SUM(W211:X211)</f>
        <v>230.56407000000002</v>
      </c>
      <c r="W211" s="207">
        <v>185.01834</v>
      </c>
      <c r="X211" s="207">
        <v>45.545730000000006</v>
      </c>
      <c r="Y211" s="51">
        <f>Z211+AA211</f>
        <v>0</v>
      </c>
      <c r="Z211" s="125"/>
      <c r="AA211" s="125"/>
      <c r="AB211" s="51">
        <f t="shared" si="45"/>
        <v>204.07535</v>
      </c>
      <c r="AC211" s="125">
        <f>'[5]TDSheet'!C176</f>
        <v>172.38035</v>
      </c>
      <c r="AD211" s="125">
        <f>'[5]TDSheet'!D176</f>
        <v>31.695</v>
      </c>
      <c r="AE211" s="125">
        <f t="shared" si="46"/>
        <v>210.17</v>
      </c>
      <c r="AF211" s="125">
        <v>172.38</v>
      </c>
      <c r="AG211" s="125">
        <v>37.79</v>
      </c>
      <c r="AH211" s="125">
        <f t="shared" si="47"/>
        <v>210.17</v>
      </c>
      <c r="AI211" s="125">
        <v>172.38</v>
      </c>
      <c r="AJ211" s="125">
        <v>37.79</v>
      </c>
      <c r="AK211" s="125">
        <f>AL211+AM211</f>
        <v>210.17</v>
      </c>
      <c r="AL211" s="125">
        <v>172.38</v>
      </c>
      <c r="AM211" s="125">
        <v>37.79</v>
      </c>
      <c r="AN211" s="125">
        <f t="shared" si="49"/>
        <v>217.72</v>
      </c>
      <c r="AO211" s="125">
        <v>179.93</v>
      </c>
      <c r="AP211" s="125">
        <v>37.79</v>
      </c>
      <c r="AQ211" s="54">
        <f t="shared" si="50"/>
        <v>27.215</v>
      </c>
    </row>
    <row r="212" spans="1:43" s="18" customFormat="1" ht="15">
      <c r="A212" s="43">
        <v>53</v>
      </c>
      <c r="B212" s="13" t="s">
        <v>59</v>
      </c>
      <c r="C212" s="13" t="s">
        <v>72</v>
      </c>
      <c r="D212" s="41">
        <v>10</v>
      </c>
      <c r="E212" s="41"/>
      <c r="F212" s="11">
        <v>12</v>
      </c>
      <c r="G212" s="51">
        <f t="shared" si="57"/>
        <v>1.6300000000000008</v>
      </c>
      <c r="H212" s="54">
        <v>-7.25</v>
      </c>
      <c r="I212" s="51">
        <v>8.88</v>
      </c>
      <c r="J212" s="51">
        <f t="shared" si="52"/>
        <v>1.6300000000000008</v>
      </c>
      <c r="K212" s="51">
        <v>-7.25</v>
      </c>
      <c r="L212" s="51">
        <v>8.88</v>
      </c>
      <c r="M212" s="51">
        <f t="shared" si="58"/>
        <v>1.6300000000000008</v>
      </c>
      <c r="N212" s="51">
        <v>-7.25</v>
      </c>
      <c r="O212" s="51">
        <v>8.88</v>
      </c>
      <c r="P212" s="51">
        <f t="shared" si="42"/>
        <v>1.6300000000000008</v>
      </c>
      <c r="Q212" s="51">
        <v>-7.25</v>
      </c>
      <c r="R212" s="51">
        <v>8.88</v>
      </c>
      <c r="S212" s="51">
        <f t="shared" si="43"/>
        <v>1.6300000000000008</v>
      </c>
      <c r="T212" s="51">
        <v>-7.25</v>
      </c>
      <c r="U212" s="51">
        <v>8.88</v>
      </c>
      <c r="V212" s="51">
        <f t="shared" si="44"/>
        <v>1.628800000000001</v>
      </c>
      <c r="W212" s="207">
        <v>-7.25054</v>
      </c>
      <c r="X212" s="207">
        <v>8.879340000000001</v>
      </c>
      <c r="Y212" s="51">
        <f t="shared" si="53"/>
        <v>0</v>
      </c>
      <c r="Z212" s="125"/>
      <c r="AA212" s="125"/>
      <c r="AB212" s="51">
        <f t="shared" si="45"/>
        <v>5.71146</v>
      </c>
      <c r="AC212" s="125">
        <f>'[5]TDSheet'!C171</f>
        <v>-7.25054</v>
      </c>
      <c r="AD212" s="125">
        <f>'[5]TDSheet'!D171</f>
        <v>12.962</v>
      </c>
      <c r="AE212" s="125">
        <f t="shared" si="46"/>
        <v>1.6300000000000008</v>
      </c>
      <c r="AF212" s="125">
        <v>-7.25</v>
      </c>
      <c r="AG212" s="125">
        <v>8.88</v>
      </c>
      <c r="AH212" s="125">
        <f t="shared" si="47"/>
        <v>1.6300000000000008</v>
      </c>
      <c r="AI212" s="125">
        <v>-7.25</v>
      </c>
      <c r="AJ212" s="125">
        <v>8.88</v>
      </c>
      <c r="AK212" s="125">
        <f t="shared" si="55"/>
        <v>1.6300000000000008</v>
      </c>
      <c r="AL212" s="125">
        <v>-7.25</v>
      </c>
      <c r="AM212" s="125">
        <v>8.88</v>
      </c>
      <c r="AN212" s="125">
        <f t="shared" si="49"/>
        <v>1.6300000000000008</v>
      </c>
      <c r="AO212" s="125">
        <v>-7.25</v>
      </c>
      <c r="AP212" s="125">
        <v>8.88</v>
      </c>
      <c r="AQ212" s="54">
        <f t="shared" si="50"/>
        <v>0.1358333333333334</v>
      </c>
    </row>
    <row r="213" spans="1:43" s="18" customFormat="1" ht="15">
      <c r="A213" s="43">
        <v>54</v>
      </c>
      <c r="B213" s="13" t="s">
        <v>59</v>
      </c>
      <c r="C213" s="13" t="s">
        <v>72</v>
      </c>
      <c r="D213" s="41">
        <v>11</v>
      </c>
      <c r="E213" s="41"/>
      <c r="F213" s="11">
        <v>24</v>
      </c>
      <c r="G213" s="51">
        <f t="shared" si="57"/>
        <v>100.69</v>
      </c>
      <c r="H213" s="54">
        <v>80.37</v>
      </c>
      <c r="I213" s="51">
        <v>20.32</v>
      </c>
      <c r="J213" s="51">
        <f t="shared" si="52"/>
        <v>100.69</v>
      </c>
      <c r="K213" s="51">
        <v>80.37</v>
      </c>
      <c r="L213" s="51">
        <v>20.32</v>
      </c>
      <c r="M213" s="51">
        <f t="shared" si="58"/>
        <v>100.69</v>
      </c>
      <c r="N213" s="51">
        <v>80.37</v>
      </c>
      <c r="O213" s="51">
        <v>20.32</v>
      </c>
      <c r="P213" s="51">
        <f t="shared" si="42"/>
        <v>100.69</v>
      </c>
      <c r="Q213" s="51">
        <v>80.37</v>
      </c>
      <c r="R213" s="51">
        <v>20.32</v>
      </c>
      <c r="S213" s="51">
        <f t="shared" si="43"/>
        <v>100.69</v>
      </c>
      <c r="T213" s="51">
        <v>80.37</v>
      </c>
      <c r="U213" s="51">
        <v>20.32</v>
      </c>
      <c r="V213" s="51">
        <f t="shared" si="44"/>
        <v>100.69299999999998</v>
      </c>
      <c r="W213" s="207">
        <v>80.37353999999999</v>
      </c>
      <c r="X213" s="207">
        <v>20.31946</v>
      </c>
      <c r="Y213" s="51">
        <f t="shared" si="53"/>
        <v>0</v>
      </c>
      <c r="Z213" s="125"/>
      <c r="AA213" s="125"/>
      <c r="AB213" s="51">
        <f t="shared" si="45"/>
        <v>100.69299999999998</v>
      </c>
      <c r="AC213" s="125">
        <f>'[5]TDSheet'!C172</f>
        <v>80.37353999999999</v>
      </c>
      <c r="AD213" s="125">
        <f>'[5]TDSheet'!D172</f>
        <v>20.31946</v>
      </c>
      <c r="AE213" s="125">
        <f t="shared" si="46"/>
        <v>100.69</v>
      </c>
      <c r="AF213" s="125">
        <v>80.37</v>
      </c>
      <c r="AG213" s="125">
        <v>20.32</v>
      </c>
      <c r="AH213" s="125">
        <f t="shared" si="47"/>
        <v>100.69</v>
      </c>
      <c r="AI213" s="125">
        <v>80.37</v>
      </c>
      <c r="AJ213" s="125">
        <v>20.32</v>
      </c>
      <c r="AK213" s="125">
        <f t="shared" si="55"/>
        <v>100.69</v>
      </c>
      <c r="AL213" s="125">
        <v>80.37</v>
      </c>
      <c r="AM213" s="125">
        <v>20.32</v>
      </c>
      <c r="AN213" s="125">
        <f t="shared" si="49"/>
        <v>100.69</v>
      </c>
      <c r="AO213" s="125">
        <v>80.37</v>
      </c>
      <c r="AP213" s="125">
        <v>20.32</v>
      </c>
      <c r="AQ213" s="54">
        <f t="shared" si="50"/>
        <v>4.195416666666667</v>
      </c>
    </row>
    <row r="214" spans="1:43" s="18" customFormat="1" ht="15">
      <c r="A214" s="43">
        <v>55</v>
      </c>
      <c r="B214" s="13" t="s">
        <v>59</v>
      </c>
      <c r="C214" s="13" t="s">
        <v>73</v>
      </c>
      <c r="D214" s="41">
        <v>6</v>
      </c>
      <c r="E214" s="41"/>
      <c r="F214" s="11">
        <f>'[2]МКД'!$H$250</f>
        <v>4</v>
      </c>
      <c r="G214" s="51">
        <f aca="true" t="shared" si="59" ref="G214:G222">SUM(H214:I214)</f>
        <v>23.68</v>
      </c>
      <c r="H214" s="54">
        <v>23.3</v>
      </c>
      <c r="I214" s="51">
        <v>0.38</v>
      </c>
      <c r="J214" s="51">
        <f t="shared" si="52"/>
        <v>23.68</v>
      </c>
      <c r="K214" s="51">
        <v>23.3</v>
      </c>
      <c r="L214" s="51">
        <v>0.38</v>
      </c>
      <c r="M214" s="51">
        <f t="shared" si="58"/>
        <v>23.68</v>
      </c>
      <c r="N214" s="51">
        <v>23.3</v>
      </c>
      <c r="O214" s="51">
        <v>0.38</v>
      </c>
      <c r="P214" s="51">
        <f t="shared" si="42"/>
        <v>23.68</v>
      </c>
      <c r="Q214" s="51">
        <v>23.3</v>
      </c>
      <c r="R214" s="51">
        <v>0.38</v>
      </c>
      <c r="S214" s="51">
        <f t="shared" si="43"/>
        <v>23.68</v>
      </c>
      <c r="T214" s="51">
        <v>23.3</v>
      </c>
      <c r="U214" s="51">
        <v>0.38</v>
      </c>
      <c r="V214" s="51">
        <f t="shared" si="44"/>
        <v>23.688860000000002</v>
      </c>
      <c r="W214" s="207">
        <v>23.30488</v>
      </c>
      <c r="X214" s="207">
        <v>0.38398000000000004</v>
      </c>
      <c r="Y214" s="51">
        <f t="shared" si="53"/>
        <v>0</v>
      </c>
      <c r="Z214" s="125"/>
      <c r="AA214" s="125"/>
      <c r="AB214" s="51">
        <f t="shared" si="45"/>
        <v>23.688860000000002</v>
      </c>
      <c r="AC214" s="125">
        <f>'[5]TDSheet'!C180</f>
        <v>23.30488</v>
      </c>
      <c r="AD214" s="125">
        <f>'[5]TDSheet'!D180</f>
        <v>0.38398000000000004</v>
      </c>
      <c r="AE214" s="125">
        <f t="shared" si="46"/>
        <v>23.68</v>
      </c>
      <c r="AF214" s="125">
        <v>23.3</v>
      </c>
      <c r="AG214" s="125">
        <v>0.38</v>
      </c>
      <c r="AH214" s="125">
        <f t="shared" si="47"/>
        <v>23.68</v>
      </c>
      <c r="AI214" s="125">
        <v>23.3</v>
      </c>
      <c r="AJ214" s="125">
        <v>0.38</v>
      </c>
      <c r="AK214" s="125">
        <f t="shared" si="55"/>
        <v>23.68</v>
      </c>
      <c r="AL214" s="125">
        <v>23.3</v>
      </c>
      <c r="AM214" s="125">
        <v>0.38</v>
      </c>
      <c r="AN214" s="125">
        <f t="shared" si="49"/>
        <v>23.68</v>
      </c>
      <c r="AO214" s="125">
        <v>23.3</v>
      </c>
      <c r="AP214" s="125">
        <v>0.38</v>
      </c>
      <c r="AQ214" s="54">
        <f t="shared" si="50"/>
        <v>5.92</v>
      </c>
    </row>
    <row r="215" spans="1:43" s="18" customFormat="1" ht="15">
      <c r="A215" s="43">
        <v>56</v>
      </c>
      <c r="B215" s="13" t="s">
        <v>59</v>
      </c>
      <c r="C215" s="14" t="s">
        <v>52</v>
      </c>
      <c r="D215" s="42">
        <v>4</v>
      </c>
      <c r="E215" s="42"/>
      <c r="F215" s="11">
        <v>140</v>
      </c>
      <c r="G215" s="51">
        <f t="shared" si="59"/>
        <v>1092.38</v>
      </c>
      <c r="H215" s="54">
        <v>387.99</v>
      </c>
      <c r="I215" s="51">
        <v>704.39</v>
      </c>
      <c r="J215" s="51">
        <f t="shared" si="52"/>
        <v>1089.8</v>
      </c>
      <c r="K215" s="51">
        <v>386.02</v>
      </c>
      <c r="L215" s="51">
        <v>703.78</v>
      </c>
      <c r="M215" s="51">
        <f t="shared" si="58"/>
        <v>1088.09</v>
      </c>
      <c r="N215" s="51">
        <v>384.96</v>
      </c>
      <c r="O215" s="51">
        <v>703.13</v>
      </c>
      <c r="P215" s="51">
        <f t="shared" si="42"/>
        <v>1063.8000000000002</v>
      </c>
      <c r="Q215" s="51">
        <v>381.1</v>
      </c>
      <c r="R215" s="51">
        <v>682.7</v>
      </c>
      <c r="S215" s="51">
        <f t="shared" si="43"/>
        <v>1046.05</v>
      </c>
      <c r="T215" s="51">
        <v>365.04</v>
      </c>
      <c r="U215" s="51">
        <v>681.01</v>
      </c>
      <c r="V215" s="51">
        <f t="shared" si="44"/>
        <v>336.30444</v>
      </c>
      <c r="W215" s="207">
        <v>142.63516</v>
      </c>
      <c r="X215" s="207">
        <v>193.66928</v>
      </c>
      <c r="Y215" s="51">
        <f t="shared" si="53"/>
        <v>0</v>
      </c>
      <c r="Z215" s="125"/>
      <c r="AA215" s="125"/>
      <c r="AB215" s="51">
        <f t="shared" si="45"/>
        <v>990.814</v>
      </c>
      <c r="AC215" s="125">
        <f>'[5]TDSheet'!C50</f>
        <v>352.861</v>
      </c>
      <c r="AD215" s="125">
        <f>'[5]TDSheet'!D50</f>
        <v>637.953</v>
      </c>
      <c r="AE215" s="125">
        <f t="shared" si="46"/>
        <v>913.0699999999999</v>
      </c>
      <c r="AF215" s="125">
        <v>349.16</v>
      </c>
      <c r="AG215" s="125">
        <v>563.91</v>
      </c>
      <c r="AH215" s="125">
        <f t="shared" si="47"/>
        <v>913.0699999999999</v>
      </c>
      <c r="AI215" s="125">
        <v>349.16</v>
      </c>
      <c r="AJ215" s="125">
        <v>563.91</v>
      </c>
      <c r="AK215" s="125">
        <f t="shared" si="55"/>
        <v>913.05</v>
      </c>
      <c r="AL215" s="125">
        <v>349.16</v>
      </c>
      <c r="AM215" s="125">
        <v>563.89</v>
      </c>
      <c r="AN215" s="125">
        <f t="shared" si="49"/>
        <v>901.26</v>
      </c>
      <c r="AO215" s="125">
        <v>337.37</v>
      </c>
      <c r="AP215" s="125">
        <v>563.89</v>
      </c>
      <c r="AQ215" s="54">
        <f t="shared" si="50"/>
        <v>6.437571428571428</v>
      </c>
    </row>
    <row r="216" spans="1:43" s="18" customFormat="1" ht="15">
      <c r="A216" s="43">
        <v>57</v>
      </c>
      <c r="B216" s="13" t="s">
        <v>59</v>
      </c>
      <c r="C216" s="14" t="s">
        <v>52</v>
      </c>
      <c r="D216" s="42">
        <v>10</v>
      </c>
      <c r="E216" s="42"/>
      <c r="F216" s="11">
        <v>91</v>
      </c>
      <c r="G216" s="51">
        <f t="shared" si="59"/>
        <v>336.30999999999995</v>
      </c>
      <c r="H216" s="54">
        <v>142.64</v>
      </c>
      <c r="I216" s="51">
        <v>193.67</v>
      </c>
      <c r="J216" s="51">
        <f t="shared" si="52"/>
        <v>336.30999999999995</v>
      </c>
      <c r="K216" s="51">
        <v>142.64</v>
      </c>
      <c r="L216" s="51">
        <v>193.67</v>
      </c>
      <c r="M216" s="51">
        <f t="shared" si="58"/>
        <v>336.30999999999995</v>
      </c>
      <c r="N216" s="51">
        <v>142.64</v>
      </c>
      <c r="O216" s="51">
        <v>193.67</v>
      </c>
      <c r="P216" s="51">
        <f t="shared" si="42"/>
        <v>336.30999999999995</v>
      </c>
      <c r="Q216" s="51">
        <v>142.64</v>
      </c>
      <c r="R216" s="51">
        <v>193.67</v>
      </c>
      <c r="S216" s="51">
        <f t="shared" si="43"/>
        <v>336.30999999999995</v>
      </c>
      <c r="T216" s="51">
        <v>142.64</v>
      </c>
      <c r="U216" s="51">
        <v>193.67</v>
      </c>
      <c r="V216" s="51">
        <f t="shared" si="44"/>
        <v>1038.19889</v>
      </c>
      <c r="W216" s="207">
        <v>363.81568</v>
      </c>
      <c r="X216" s="207">
        <v>674.38321</v>
      </c>
      <c r="Y216" s="51">
        <f t="shared" si="53"/>
        <v>0</v>
      </c>
      <c r="Z216" s="125"/>
      <c r="AA216" s="125"/>
      <c r="AB216" s="51">
        <f t="shared" si="45"/>
        <v>336.30444</v>
      </c>
      <c r="AC216" s="125">
        <f>'[5]TDSheet'!C49</f>
        <v>142.63516</v>
      </c>
      <c r="AD216" s="125">
        <f>'[5]TDSheet'!D49</f>
        <v>193.66928</v>
      </c>
      <c r="AE216" s="125">
        <f t="shared" si="46"/>
        <v>336.30999999999995</v>
      </c>
      <c r="AF216" s="125">
        <v>142.64</v>
      </c>
      <c r="AG216" s="125">
        <v>193.67</v>
      </c>
      <c r="AH216" s="125">
        <f t="shared" si="47"/>
        <v>336.30999999999995</v>
      </c>
      <c r="AI216" s="125">
        <v>142.64</v>
      </c>
      <c r="AJ216" s="125">
        <v>193.67</v>
      </c>
      <c r="AK216" s="125">
        <f>AL216+AM216</f>
        <v>336.30999999999995</v>
      </c>
      <c r="AL216" s="125">
        <v>142.64</v>
      </c>
      <c r="AM216" s="125">
        <v>193.67</v>
      </c>
      <c r="AN216" s="125">
        <f t="shared" si="49"/>
        <v>336.30999999999995</v>
      </c>
      <c r="AO216" s="125">
        <v>142.64</v>
      </c>
      <c r="AP216" s="125">
        <v>193.67</v>
      </c>
      <c r="AQ216" s="54">
        <f t="shared" si="50"/>
        <v>3.6957142857142853</v>
      </c>
    </row>
    <row r="217" spans="1:43" s="18" customFormat="1" ht="15">
      <c r="A217" s="43">
        <v>58</v>
      </c>
      <c r="B217" s="13" t="s">
        <v>59</v>
      </c>
      <c r="C217" s="14" t="s">
        <v>74</v>
      </c>
      <c r="D217" s="42">
        <v>6</v>
      </c>
      <c r="E217" s="42"/>
      <c r="F217" s="11">
        <v>16</v>
      </c>
      <c r="G217" s="51"/>
      <c r="H217" s="54"/>
      <c r="I217" s="51"/>
      <c r="J217" s="51">
        <f t="shared" si="52"/>
        <v>524.95</v>
      </c>
      <c r="K217" s="51">
        <v>310.92</v>
      </c>
      <c r="L217" s="51">
        <v>214.03</v>
      </c>
      <c r="M217" s="51">
        <f t="shared" si="58"/>
        <v>524.95</v>
      </c>
      <c r="N217" s="51">
        <v>310.92</v>
      </c>
      <c r="O217" s="51">
        <v>214.03</v>
      </c>
      <c r="P217" s="51">
        <f t="shared" si="42"/>
        <v>523.13</v>
      </c>
      <c r="Q217" s="51">
        <v>309.1</v>
      </c>
      <c r="R217" s="51">
        <v>214.03</v>
      </c>
      <c r="S217" s="51">
        <f t="shared" si="43"/>
        <v>523.13</v>
      </c>
      <c r="T217" s="51">
        <v>309.1</v>
      </c>
      <c r="U217" s="51">
        <v>214.03</v>
      </c>
      <c r="V217" s="51">
        <f t="shared" si="44"/>
        <v>513.72</v>
      </c>
      <c r="W217" s="207">
        <v>309.1</v>
      </c>
      <c r="X217" s="207">
        <v>204.62</v>
      </c>
      <c r="Y217" s="51"/>
      <c r="Z217" s="125"/>
      <c r="AA217" s="125"/>
      <c r="AB217" s="51">
        <f t="shared" si="45"/>
        <v>504.578</v>
      </c>
      <c r="AC217" s="125">
        <f>'[5]TDSheet'!C186</f>
        <v>305.043</v>
      </c>
      <c r="AD217" s="125">
        <f>'[5]TDSheet'!D186</f>
        <v>199.535</v>
      </c>
      <c r="AE217" s="125">
        <f t="shared" si="46"/>
        <v>513.72</v>
      </c>
      <c r="AF217" s="125">
        <v>309.1</v>
      </c>
      <c r="AG217" s="125">
        <v>204.62</v>
      </c>
      <c r="AH217" s="125">
        <f t="shared" si="47"/>
        <v>513.72</v>
      </c>
      <c r="AI217" s="125">
        <v>309.1</v>
      </c>
      <c r="AJ217" s="125">
        <v>204.62</v>
      </c>
      <c r="AK217" s="125">
        <f aca="true" t="shared" si="60" ref="AK217:AK229">AL217+AM217</f>
        <v>513.16</v>
      </c>
      <c r="AL217" s="125">
        <v>313.63</v>
      </c>
      <c r="AM217" s="125">
        <v>199.53</v>
      </c>
      <c r="AN217" s="125">
        <f t="shared" si="49"/>
        <v>513.15</v>
      </c>
      <c r="AO217" s="125">
        <v>313.62</v>
      </c>
      <c r="AP217" s="125">
        <v>199.53</v>
      </c>
      <c r="AQ217" s="54">
        <f t="shared" si="50"/>
        <v>32.071875</v>
      </c>
    </row>
    <row r="218" spans="1:44" s="18" customFormat="1" ht="15">
      <c r="A218" s="43">
        <v>59</v>
      </c>
      <c r="B218" s="13" t="s">
        <v>59</v>
      </c>
      <c r="C218" s="14" t="s">
        <v>74</v>
      </c>
      <c r="D218" s="42">
        <v>8</v>
      </c>
      <c r="E218" s="42"/>
      <c r="F218" s="11">
        <v>12</v>
      </c>
      <c r="G218" s="51">
        <f t="shared" si="59"/>
        <v>123.19999999999999</v>
      </c>
      <c r="H218" s="54">
        <v>84.57</v>
      </c>
      <c r="I218" s="51">
        <v>38.63</v>
      </c>
      <c r="J218" s="51">
        <f t="shared" si="52"/>
        <v>92.09</v>
      </c>
      <c r="K218" s="51">
        <v>53.46</v>
      </c>
      <c r="L218" s="51">
        <v>38.63</v>
      </c>
      <c r="M218" s="51">
        <f t="shared" si="58"/>
        <v>90.28</v>
      </c>
      <c r="N218" s="51">
        <v>51.65</v>
      </c>
      <c r="O218" s="51">
        <v>38.63</v>
      </c>
      <c r="P218" s="51">
        <f t="shared" si="42"/>
        <v>90.28</v>
      </c>
      <c r="Q218" s="51">
        <v>51.65</v>
      </c>
      <c r="R218" s="51">
        <v>38.63</v>
      </c>
      <c r="S218" s="51">
        <f t="shared" si="43"/>
        <v>90.28</v>
      </c>
      <c r="T218" s="51">
        <v>51.65</v>
      </c>
      <c r="U218" s="51">
        <v>38.63</v>
      </c>
      <c r="V218" s="51">
        <f t="shared" si="44"/>
        <v>90.27782</v>
      </c>
      <c r="W218" s="207">
        <v>51.65267</v>
      </c>
      <c r="X218" s="207">
        <v>38.625150000000005</v>
      </c>
      <c r="Y218" s="51"/>
      <c r="Z218" s="125"/>
      <c r="AA218" s="125"/>
      <c r="AB218" s="51">
        <f t="shared" si="45"/>
        <v>93.27799999999999</v>
      </c>
      <c r="AC218" s="125">
        <f>'[5]TDSheet'!C187</f>
        <v>54.653</v>
      </c>
      <c r="AD218" s="125">
        <f>'[5]TDSheet'!D187</f>
        <v>38.625</v>
      </c>
      <c r="AE218" s="125">
        <f t="shared" si="46"/>
        <v>90.28</v>
      </c>
      <c r="AF218" s="125">
        <v>51.65</v>
      </c>
      <c r="AG218" s="125">
        <v>38.63</v>
      </c>
      <c r="AH218" s="125">
        <f t="shared" si="47"/>
        <v>90.28</v>
      </c>
      <c r="AI218" s="125">
        <v>51.65</v>
      </c>
      <c r="AJ218" s="125">
        <v>38.63</v>
      </c>
      <c r="AK218" s="125">
        <f t="shared" si="60"/>
        <v>90.28</v>
      </c>
      <c r="AL218" s="125">
        <v>51.65</v>
      </c>
      <c r="AM218" s="125">
        <v>38.63</v>
      </c>
      <c r="AN218" s="125">
        <f t="shared" si="49"/>
        <v>90.28</v>
      </c>
      <c r="AO218" s="125">
        <v>51.65</v>
      </c>
      <c r="AP218" s="125">
        <v>38.63</v>
      </c>
      <c r="AQ218" s="54">
        <f t="shared" si="50"/>
        <v>7.523333333333333</v>
      </c>
      <c r="AR218" s="165">
        <v>44187</v>
      </c>
    </row>
    <row r="219" spans="1:43" s="18" customFormat="1" ht="15">
      <c r="A219" s="43">
        <v>60</v>
      </c>
      <c r="B219" s="13" t="s">
        <v>59</v>
      </c>
      <c r="C219" s="19" t="s">
        <v>81</v>
      </c>
      <c r="D219" s="41">
        <v>11</v>
      </c>
      <c r="E219" s="41"/>
      <c r="F219" s="28">
        <v>60</v>
      </c>
      <c r="G219" s="51">
        <f t="shared" si="59"/>
        <v>65.23</v>
      </c>
      <c r="H219" s="54">
        <v>35.32</v>
      </c>
      <c r="I219" s="51">
        <v>29.91</v>
      </c>
      <c r="J219" s="51">
        <f t="shared" si="52"/>
        <v>65.23</v>
      </c>
      <c r="K219" s="51">
        <v>35.32</v>
      </c>
      <c r="L219" s="51">
        <v>29.91</v>
      </c>
      <c r="M219" s="51">
        <f t="shared" si="58"/>
        <v>65.23</v>
      </c>
      <c r="N219" s="51">
        <v>35.32</v>
      </c>
      <c r="O219" s="51">
        <v>29.91</v>
      </c>
      <c r="P219" s="51">
        <f t="shared" si="42"/>
        <v>65.23</v>
      </c>
      <c r="Q219" s="51">
        <v>35.32</v>
      </c>
      <c r="R219" s="51">
        <v>29.91</v>
      </c>
      <c r="S219" s="51">
        <f t="shared" si="43"/>
        <v>65.23</v>
      </c>
      <c r="T219" s="51">
        <v>35.32</v>
      </c>
      <c r="U219" s="51">
        <v>29.91</v>
      </c>
      <c r="V219" s="51">
        <f t="shared" si="44"/>
        <v>65.23355000000001</v>
      </c>
      <c r="W219" s="207">
        <v>35.32007</v>
      </c>
      <c r="X219" s="207">
        <v>29.91348</v>
      </c>
      <c r="Y219" s="51">
        <f t="shared" si="53"/>
        <v>0</v>
      </c>
      <c r="Z219" s="125"/>
      <c r="AA219" s="125"/>
      <c r="AB219" s="51">
        <f t="shared" si="45"/>
        <v>65.60207</v>
      </c>
      <c r="AC219" s="125">
        <f>'[5]TDSheet'!C51</f>
        <v>35.32007</v>
      </c>
      <c r="AD219" s="125">
        <f>'[5]TDSheet'!D51</f>
        <v>30.282</v>
      </c>
      <c r="AE219" s="125">
        <f t="shared" si="46"/>
        <v>65.23</v>
      </c>
      <c r="AF219" s="125">
        <v>35.32</v>
      </c>
      <c r="AG219" s="125">
        <v>29.91</v>
      </c>
      <c r="AH219" s="125">
        <f t="shared" si="47"/>
        <v>65.23</v>
      </c>
      <c r="AI219" s="125">
        <v>35.32</v>
      </c>
      <c r="AJ219" s="125">
        <v>29.91</v>
      </c>
      <c r="AK219" s="125">
        <f t="shared" si="60"/>
        <v>65.23</v>
      </c>
      <c r="AL219" s="125">
        <v>35.32</v>
      </c>
      <c r="AM219" s="125">
        <v>29.91</v>
      </c>
      <c r="AN219" s="125">
        <f t="shared" si="49"/>
        <v>65.23</v>
      </c>
      <c r="AO219" s="125">
        <v>35.32</v>
      </c>
      <c r="AP219" s="125">
        <v>29.91</v>
      </c>
      <c r="AQ219" s="54">
        <f t="shared" si="50"/>
        <v>1.0871666666666668</v>
      </c>
    </row>
    <row r="220" spans="1:43" s="18" customFormat="1" ht="15">
      <c r="A220" s="43">
        <v>61</v>
      </c>
      <c r="B220" s="13" t="s">
        <v>59</v>
      </c>
      <c r="C220" s="13" t="s">
        <v>48</v>
      </c>
      <c r="D220" s="41">
        <v>1</v>
      </c>
      <c r="E220" s="41" t="s">
        <v>17</v>
      </c>
      <c r="F220" s="28">
        <v>21</v>
      </c>
      <c r="G220" s="51">
        <f t="shared" si="59"/>
        <v>12.43</v>
      </c>
      <c r="H220" s="54">
        <v>9.2</v>
      </c>
      <c r="I220" s="51">
        <v>3.23</v>
      </c>
      <c r="J220" s="51">
        <f t="shared" si="52"/>
        <v>12.43</v>
      </c>
      <c r="K220" s="51">
        <v>9.2</v>
      </c>
      <c r="L220" s="51">
        <v>3.23</v>
      </c>
      <c r="M220" s="51">
        <f t="shared" si="58"/>
        <v>12.43</v>
      </c>
      <c r="N220" s="51">
        <v>9.2</v>
      </c>
      <c r="O220" s="51">
        <v>3.23</v>
      </c>
      <c r="P220" s="51">
        <f t="shared" si="42"/>
        <v>12.43</v>
      </c>
      <c r="Q220" s="51">
        <v>9.2</v>
      </c>
      <c r="R220" s="51">
        <v>3.23</v>
      </c>
      <c r="S220" s="51">
        <f t="shared" si="43"/>
        <v>12.43</v>
      </c>
      <c r="T220" s="51">
        <v>9.2</v>
      </c>
      <c r="U220" s="51">
        <v>3.23</v>
      </c>
      <c r="V220" s="51">
        <f t="shared" si="44"/>
        <v>12.425159999999998</v>
      </c>
      <c r="W220" s="207">
        <v>9.196969999999999</v>
      </c>
      <c r="X220" s="207">
        <v>3.22819</v>
      </c>
      <c r="Y220" s="51">
        <f t="shared" si="53"/>
        <v>0</v>
      </c>
      <c r="Z220" s="125"/>
      <c r="AA220" s="125"/>
      <c r="AB220" s="51">
        <f t="shared" si="45"/>
        <v>12.425159999999998</v>
      </c>
      <c r="AC220" s="125">
        <f>'[5]TDSheet'!C188</f>
        <v>9.196969999999999</v>
      </c>
      <c r="AD220" s="125">
        <f>'[5]TDSheet'!D188</f>
        <v>3.22819</v>
      </c>
      <c r="AE220" s="125">
        <f t="shared" si="46"/>
        <v>12.43</v>
      </c>
      <c r="AF220" s="125">
        <v>9.2</v>
      </c>
      <c r="AG220" s="125">
        <v>3.23</v>
      </c>
      <c r="AH220" s="125">
        <f t="shared" si="47"/>
        <v>12.43</v>
      </c>
      <c r="AI220" s="125">
        <v>9.2</v>
      </c>
      <c r="AJ220" s="125">
        <v>3.23</v>
      </c>
      <c r="AK220" s="125">
        <f t="shared" si="60"/>
        <v>12.43</v>
      </c>
      <c r="AL220" s="125">
        <v>9.2</v>
      </c>
      <c r="AM220" s="125">
        <v>3.23</v>
      </c>
      <c r="AN220" s="125">
        <f t="shared" si="49"/>
        <v>12.43</v>
      </c>
      <c r="AO220" s="125">
        <v>9.2</v>
      </c>
      <c r="AP220" s="125">
        <v>3.23</v>
      </c>
      <c r="AQ220" s="54">
        <f t="shared" si="50"/>
        <v>0.5919047619047619</v>
      </c>
    </row>
    <row r="221" spans="1:43" s="18" customFormat="1" ht="15">
      <c r="A221" s="43">
        <v>62</v>
      </c>
      <c r="B221" s="13" t="s">
        <v>59</v>
      </c>
      <c r="C221" s="13" t="s">
        <v>48</v>
      </c>
      <c r="D221" s="41">
        <v>4</v>
      </c>
      <c r="E221" s="41"/>
      <c r="F221" s="28">
        <v>26</v>
      </c>
      <c r="G221" s="51">
        <f t="shared" si="59"/>
        <v>26.310000000000002</v>
      </c>
      <c r="H221" s="54">
        <v>5.83</v>
      </c>
      <c r="I221" s="51">
        <v>20.48</v>
      </c>
      <c r="J221" s="51">
        <f t="shared" si="52"/>
        <v>26.310000000000002</v>
      </c>
      <c r="K221" s="51">
        <v>5.83</v>
      </c>
      <c r="L221" s="51">
        <v>20.48</v>
      </c>
      <c r="M221" s="51">
        <f t="shared" si="58"/>
        <v>26.310000000000002</v>
      </c>
      <c r="N221" s="51">
        <v>5.83</v>
      </c>
      <c r="O221" s="51">
        <v>20.48</v>
      </c>
      <c r="P221" s="51">
        <f t="shared" si="42"/>
        <v>26.310000000000002</v>
      </c>
      <c r="Q221" s="51">
        <v>5.83</v>
      </c>
      <c r="R221" s="51">
        <v>20.48</v>
      </c>
      <c r="S221" s="51">
        <f t="shared" si="43"/>
        <v>26.310000000000002</v>
      </c>
      <c r="T221" s="51">
        <v>5.83</v>
      </c>
      <c r="U221" s="51">
        <v>20.48</v>
      </c>
      <c r="V221" s="51">
        <f t="shared" si="44"/>
        <v>26.31068</v>
      </c>
      <c r="W221" s="207">
        <v>5.83237</v>
      </c>
      <c r="X221" s="207">
        <v>20.47831</v>
      </c>
      <c r="Y221" s="51">
        <f t="shared" si="53"/>
        <v>0</v>
      </c>
      <c r="Z221" s="236"/>
      <c r="AA221" s="236"/>
      <c r="AB221" s="51">
        <f aca="true" t="shared" si="61" ref="AB221:AB228">AC221+AD221</f>
        <v>26.31031</v>
      </c>
      <c r="AC221" s="236">
        <f>'[5]TDSheet'!C193</f>
        <v>5.832</v>
      </c>
      <c r="AD221" s="236">
        <f>'[5]TDSheet'!D193</f>
        <v>20.47831</v>
      </c>
      <c r="AE221" s="125">
        <f t="shared" si="46"/>
        <v>26.130000000000003</v>
      </c>
      <c r="AF221" s="236">
        <v>5.83</v>
      </c>
      <c r="AG221" s="236">
        <v>20.3</v>
      </c>
      <c r="AH221" s="125">
        <f t="shared" si="47"/>
        <v>26.130000000000003</v>
      </c>
      <c r="AI221" s="236">
        <v>5.83</v>
      </c>
      <c r="AJ221" s="236">
        <v>20.3</v>
      </c>
      <c r="AK221" s="125">
        <f t="shared" si="60"/>
        <v>26.130000000000003</v>
      </c>
      <c r="AL221" s="236">
        <v>5.83</v>
      </c>
      <c r="AM221" s="236">
        <v>20.3</v>
      </c>
      <c r="AN221" s="125">
        <f t="shared" si="49"/>
        <v>26.130000000000003</v>
      </c>
      <c r="AO221" s="236">
        <v>5.83</v>
      </c>
      <c r="AP221" s="236">
        <v>20.3</v>
      </c>
      <c r="AQ221" s="54">
        <f t="shared" si="50"/>
        <v>1.0050000000000001</v>
      </c>
    </row>
    <row r="222" spans="1:43" s="18" customFormat="1" ht="15">
      <c r="A222" s="43">
        <v>63</v>
      </c>
      <c r="B222" s="13" t="s">
        <v>59</v>
      </c>
      <c r="C222" s="13" t="s">
        <v>48</v>
      </c>
      <c r="D222" s="41">
        <v>16</v>
      </c>
      <c r="E222" s="41"/>
      <c r="F222" s="28">
        <v>22</v>
      </c>
      <c r="G222" s="51">
        <f t="shared" si="59"/>
        <v>240.03</v>
      </c>
      <c r="H222" s="54">
        <v>73.16</v>
      </c>
      <c r="I222" s="51">
        <v>166.87</v>
      </c>
      <c r="J222" s="51">
        <f t="shared" si="52"/>
        <v>240.03</v>
      </c>
      <c r="K222" s="51">
        <v>73.16</v>
      </c>
      <c r="L222" s="51">
        <v>166.87</v>
      </c>
      <c r="M222" s="51">
        <f t="shared" si="58"/>
        <v>240.03</v>
      </c>
      <c r="N222" s="51">
        <v>73.16</v>
      </c>
      <c r="O222" s="51">
        <v>166.87</v>
      </c>
      <c r="P222" s="51">
        <f t="shared" si="42"/>
        <v>240.03</v>
      </c>
      <c r="Q222" s="51">
        <v>73.16</v>
      </c>
      <c r="R222" s="51">
        <v>166.87</v>
      </c>
      <c r="S222" s="51">
        <f t="shared" si="43"/>
        <v>240.03</v>
      </c>
      <c r="T222" s="51">
        <v>73.16</v>
      </c>
      <c r="U222" s="51">
        <v>166.87</v>
      </c>
      <c r="V222" s="51">
        <f t="shared" si="44"/>
        <v>240.03521999999998</v>
      </c>
      <c r="W222" s="207">
        <v>73.1632</v>
      </c>
      <c r="X222" s="207">
        <v>166.87202</v>
      </c>
      <c r="Y222" s="51">
        <f t="shared" si="53"/>
        <v>0</v>
      </c>
      <c r="Z222" s="125"/>
      <c r="AA222" s="125"/>
      <c r="AB222" s="51">
        <f t="shared" si="61"/>
        <v>240.03501999999997</v>
      </c>
      <c r="AC222" s="125">
        <f>'[5]TDSheet'!C190</f>
        <v>73.163</v>
      </c>
      <c r="AD222" s="125">
        <f>'[5]TDSheet'!D190</f>
        <v>166.87202</v>
      </c>
      <c r="AE222" s="125">
        <f aca="true" t="shared" si="62" ref="AE222:AE229">AF222+AG222</f>
        <v>240.03</v>
      </c>
      <c r="AF222" s="125">
        <v>73.16</v>
      </c>
      <c r="AG222" s="125">
        <v>166.87</v>
      </c>
      <c r="AH222" s="125">
        <f aca="true" t="shared" si="63" ref="AH222:AH229">AI222+AJ222</f>
        <v>240.03</v>
      </c>
      <c r="AI222" s="125">
        <v>73.16</v>
      </c>
      <c r="AJ222" s="125">
        <v>166.87</v>
      </c>
      <c r="AK222" s="125">
        <f t="shared" si="60"/>
        <v>240.03</v>
      </c>
      <c r="AL222" s="125">
        <v>73.16</v>
      </c>
      <c r="AM222" s="125">
        <v>166.87</v>
      </c>
      <c r="AN222" s="125">
        <f t="shared" si="49"/>
        <v>240.03</v>
      </c>
      <c r="AO222" s="125">
        <v>73.16</v>
      </c>
      <c r="AP222" s="125">
        <v>166.87</v>
      </c>
      <c r="AQ222" s="54">
        <f aca="true" t="shared" si="64" ref="AQ222:AQ229">AN222/F222</f>
        <v>10.910454545454545</v>
      </c>
    </row>
    <row r="223" spans="1:43" s="18" customFormat="1" ht="15">
      <c r="A223" s="43">
        <v>64</v>
      </c>
      <c r="B223" s="13" t="s">
        <v>59</v>
      </c>
      <c r="C223" s="13" t="s">
        <v>48</v>
      </c>
      <c r="D223" s="41">
        <v>18</v>
      </c>
      <c r="E223" s="41"/>
      <c r="F223" s="16">
        <v>15</v>
      </c>
      <c r="G223" s="51">
        <f aca="true" t="shared" si="65" ref="G223:G229">SUM(H223:I223)</f>
        <v>308.36</v>
      </c>
      <c r="H223" s="54">
        <v>138.95</v>
      </c>
      <c r="I223" s="51">
        <v>169.41</v>
      </c>
      <c r="J223" s="51">
        <f t="shared" si="52"/>
        <v>308.36</v>
      </c>
      <c r="K223" s="51">
        <v>138.95</v>
      </c>
      <c r="L223" s="51">
        <v>169.41</v>
      </c>
      <c r="M223" s="51">
        <f t="shared" si="58"/>
        <v>308.36</v>
      </c>
      <c r="N223" s="51">
        <v>138.95</v>
      </c>
      <c r="O223" s="51">
        <v>169.41</v>
      </c>
      <c r="P223" s="51">
        <f t="shared" si="42"/>
        <v>308.36</v>
      </c>
      <c r="Q223" s="51">
        <v>138.95</v>
      </c>
      <c r="R223" s="51">
        <v>169.41</v>
      </c>
      <c r="S223" s="51">
        <f t="shared" si="43"/>
        <v>308.36</v>
      </c>
      <c r="T223" s="51">
        <v>138.95</v>
      </c>
      <c r="U223" s="51">
        <v>169.41</v>
      </c>
      <c r="V223" s="51">
        <f t="shared" si="44"/>
        <v>308.35542</v>
      </c>
      <c r="W223" s="207">
        <v>138.94836999999998</v>
      </c>
      <c r="X223" s="207">
        <v>169.40705</v>
      </c>
      <c r="Y223" s="51">
        <f t="shared" si="53"/>
        <v>0</v>
      </c>
      <c r="Z223" s="125"/>
      <c r="AA223" s="125"/>
      <c r="AB223" s="51">
        <f t="shared" si="61"/>
        <v>306.495</v>
      </c>
      <c r="AC223" s="125">
        <f>'[5]TDSheet'!C191</f>
        <v>138.948</v>
      </c>
      <c r="AD223" s="125">
        <f>'[5]TDSheet'!D191</f>
        <v>167.547</v>
      </c>
      <c r="AE223" s="125">
        <f t="shared" si="62"/>
        <v>308.36</v>
      </c>
      <c r="AF223" s="125">
        <v>138.95</v>
      </c>
      <c r="AG223" s="125">
        <v>169.41</v>
      </c>
      <c r="AH223" s="125">
        <f t="shared" si="63"/>
        <v>308.36</v>
      </c>
      <c r="AI223" s="125">
        <v>138.95</v>
      </c>
      <c r="AJ223" s="125">
        <v>169.41</v>
      </c>
      <c r="AK223" s="125">
        <f t="shared" si="60"/>
        <v>308.36</v>
      </c>
      <c r="AL223" s="125">
        <v>138.95</v>
      </c>
      <c r="AM223" s="125">
        <v>169.41</v>
      </c>
      <c r="AN223" s="125">
        <f t="shared" si="49"/>
        <v>308.36</v>
      </c>
      <c r="AO223" s="125">
        <v>138.95</v>
      </c>
      <c r="AP223" s="125">
        <v>169.41</v>
      </c>
      <c r="AQ223" s="54">
        <f t="shared" si="64"/>
        <v>20.557333333333336</v>
      </c>
    </row>
    <row r="224" spans="1:43" s="18" customFormat="1" ht="15">
      <c r="A224" s="43">
        <v>65</v>
      </c>
      <c r="B224" s="13" t="s">
        <v>59</v>
      </c>
      <c r="C224" s="13" t="s">
        <v>48</v>
      </c>
      <c r="D224" s="41">
        <v>22</v>
      </c>
      <c r="E224" s="41"/>
      <c r="F224" s="16">
        <v>17</v>
      </c>
      <c r="G224" s="51">
        <f t="shared" si="65"/>
        <v>2.36</v>
      </c>
      <c r="H224" s="54"/>
      <c r="I224" s="51">
        <v>2.36</v>
      </c>
      <c r="J224" s="51">
        <f t="shared" si="52"/>
        <v>2.36</v>
      </c>
      <c r="K224" s="51"/>
      <c r="L224" s="51">
        <v>2.36</v>
      </c>
      <c r="M224" s="51">
        <f t="shared" si="58"/>
        <v>2.36</v>
      </c>
      <c r="N224" s="51"/>
      <c r="O224" s="51">
        <v>2.36</v>
      </c>
      <c r="P224" s="51">
        <f t="shared" si="42"/>
        <v>2.36</v>
      </c>
      <c r="Q224" s="51"/>
      <c r="R224" s="51">
        <v>2.36</v>
      </c>
      <c r="S224" s="51">
        <f t="shared" si="43"/>
        <v>2.36</v>
      </c>
      <c r="T224" s="51"/>
      <c r="U224" s="51">
        <v>2.36</v>
      </c>
      <c r="V224" s="51">
        <f t="shared" si="44"/>
        <v>2.35617</v>
      </c>
      <c r="W224" s="207"/>
      <c r="X224" s="207">
        <v>2.35617</v>
      </c>
      <c r="Y224" s="51">
        <f t="shared" si="53"/>
        <v>0</v>
      </c>
      <c r="Z224" s="125"/>
      <c r="AA224" s="125"/>
      <c r="AB224" s="51">
        <f t="shared" si="61"/>
        <v>-6.58783</v>
      </c>
      <c r="AC224" s="125">
        <f>'[5]TDSheet'!C192</f>
        <v>-8.944</v>
      </c>
      <c r="AD224" s="125">
        <f>'[5]TDSheet'!D192</f>
        <v>2.35617</v>
      </c>
      <c r="AE224" s="125">
        <f t="shared" si="62"/>
        <v>2.36</v>
      </c>
      <c r="AF224" s="125"/>
      <c r="AG224" s="125">
        <v>2.36</v>
      </c>
      <c r="AH224" s="125">
        <f t="shared" si="63"/>
        <v>2.36</v>
      </c>
      <c r="AI224" s="125"/>
      <c r="AJ224" s="125">
        <v>2.36</v>
      </c>
      <c r="AK224" s="125">
        <f t="shared" si="60"/>
        <v>2.36</v>
      </c>
      <c r="AL224" s="125"/>
      <c r="AM224" s="125">
        <v>2.36</v>
      </c>
      <c r="AN224" s="125">
        <f t="shared" si="49"/>
        <v>2.36</v>
      </c>
      <c r="AO224" s="125"/>
      <c r="AP224" s="125">
        <v>2.36</v>
      </c>
      <c r="AQ224" s="54">
        <f t="shared" si="64"/>
        <v>0.1388235294117647</v>
      </c>
    </row>
    <row r="225" spans="1:43" s="18" customFormat="1" ht="15">
      <c r="A225" s="43">
        <v>66</v>
      </c>
      <c r="B225" s="13" t="s">
        <v>59</v>
      </c>
      <c r="C225" s="13" t="s">
        <v>75</v>
      </c>
      <c r="D225" s="41">
        <v>22</v>
      </c>
      <c r="E225" s="41" t="s">
        <v>17</v>
      </c>
      <c r="F225" s="11">
        <v>14</v>
      </c>
      <c r="G225" s="51">
        <f t="shared" si="65"/>
        <v>70.72</v>
      </c>
      <c r="H225" s="54"/>
      <c r="I225" s="51">
        <v>70.72</v>
      </c>
      <c r="J225" s="51">
        <f t="shared" si="52"/>
        <v>70.72</v>
      </c>
      <c r="K225" s="51"/>
      <c r="L225" s="51">
        <v>70.72</v>
      </c>
      <c r="M225" s="51">
        <f t="shared" si="58"/>
        <v>70.72</v>
      </c>
      <c r="N225" s="51"/>
      <c r="O225" s="51">
        <v>70.72</v>
      </c>
      <c r="P225" s="51">
        <f t="shared" si="42"/>
        <v>70.72</v>
      </c>
      <c r="Q225" s="51"/>
      <c r="R225" s="51">
        <v>70.72</v>
      </c>
      <c r="S225" s="51">
        <f t="shared" si="43"/>
        <v>70.72</v>
      </c>
      <c r="T225" s="51"/>
      <c r="U225" s="51">
        <v>70.72</v>
      </c>
      <c r="V225" s="51">
        <f t="shared" si="44"/>
        <v>70.72458</v>
      </c>
      <c r="W225" s="207">
        <v>0</v>
      </c>
      <c r="X225" s="207">
        <v>70.72458</v>
      </c>
      <c r="Y225" s="51">
        <f t="shared" si="53"/>
        <v>0</v>
      </c>
      <c r="Z225" s="262"/>
      <c r="AA225" s="262"/>
      <c r="AB225" s="51">
        <f t="shared" si="61"/>
        <v>69.266</v>
      </c>
      <c r="AC225" s="262">
        <f>'[5]TDSheet'!C194</f>
        <v>0</v>
      </c>
      <c r="AD225" s="262">
        <f>'[5]TDSheet'!D194</f>
        <v>69.266</v>
      </c>
      <c r="AE225" s="125">
        <f t="shared" si="62"/>
        <v>70.72</v>
      </c>
      <c r="AF225" s="262"/>
      <c r="AG225" s="262">
        <v>70.72</v>
      </c>
      <c r="AH225" s="125">
        <f t="shared" si="63"/>
        <v>70.72</v>
      </c>
      <c r="AI225" s="262"/>
      <c r="AJ225" s="262">
        <v>70.72</v>
      </c>
      <c r="AK225" s="125">
        <f t="shared" si="60"/>
        <v>69.29</v>
      </c>
      <c r="AL225" s="262"/>
      <c r="AM225" s="262">
        <v>69.29</v>
      </c>
      <c r="AN225" s="125">
        <f t="shared" si="49"/>
        <v>69.29</v>
      </c>
      <c r="AO225" s="262"/>
      <c r="AP225" s="262">
        <v>69.29</v>
      </c>
      <c r="AQ225" s="54">
        <f t="shared" si="64"/>
        <v>4.949285714285715</v>
      </c>
    </row>
    <row r="226" spans="1:43" s="18" customFormat="1" ht="15">
      <c r="A226" s="43">
        <v>67</v>
      </c>
      <c r="B226" s="13" t="s">
        <v>59</v>
      </c>
      <c r="C226" s="13" t="s">
        <v>76</v>
      </c>
      <c r="D226" s="41">
        <v>16</v>
      </c>
      <c r="E226" s="41"/>
      <c r="F226" s="11">
        <v>12</v>
      </c>
      <c r="G226" s="51">
        <f t="shared" si="65"/>
        <v>20.74</v>
      </c>
      <c r="H226" s="54"/>
      <c r="I226" s="51">
        <v>20.74</v>
      </c>
      <c r="J226" s="51">
        <f t="shared" si="52"/>
        <v>20.74</v>
      </c>
      <c r="K226" s="51"/>
      <c r="L226" s="51">
        <v>20.74</v>
      </c>
      <c r="M226" s="51">
        <f t="shared" si="58"/>
        <v>20.74</v>
      </c>
      <c r="N226" s="51"/>
      <c r="O226" s="51">
        <v>20.74</v>
      </c>
      <c r="P226" s="51">
        <f t="shared" si="42"/>
        <v>20.74</v>
      </c>
      <c r="Q226" s="51"/>
      <c r="R226" s="51">
        <v>20.74</v>
      </c>
      <c r="S226" s="51">
        <f t="shared" si="43"/>
        <v>20.74</v>
      </c>
      <c r="T226" s="51"/>
      <c r="U226" s="51">
        <v>20.74</v>
      </c>
      <c r="V226" s="51">
        <f t="shared" si="44"/>
        <v>20.735169999999997</v>
      </c>
      <c r="W226" s="207">
        <v>0</v>
      </c>
      <c r="X226" s="207">
        <v>20.735169999999997</v>
      </c>
      <c r="Y226" s="51">
        <f t="shared" si="53"/>
        <v>0</v>
      </c>
      <c r="Z226" s="262"/>
      <c r="AA226" s="262"/>
      <c r="AB226" s="51">
        <f t="shared" si="61"/>
        <v>20.735169999999997</v>
      </c>
      <c r="AC226" s="262">
        <f>'[5]TDSheet'!C198</f>
        <v>0</v>
      </c>
      <c r="AD226" s="262">
        <f>'[5]TDSheet'!D198</f>
        <v>20.735169999999997</v>
      </c>
      <c r="AE226" s="125">
        <f t="shared" si="62"/>
        <v>20.74</v>
      </c>
      <c r="AF226" s="262"/>
      <c r="AG226" s="262">
        <v>20.74</v>
      </c>
      <c r="AH226" s="125">
        <f t="shared" si="63"/>
        <v>20.74</v>
      </c>
      <c r="AI226" s="262"/>
      <c r="AJ226" s="262">
        <v>20.74</v>
      </c>
      <c r="AK226" s="125">
        <f t="shared" si="60"/>
        <v>20.74</v>
      </c>
      <c r="AL226" s="262"/>
      <c r="AM226" s="262">
        <v>20.74</v>
      </c>
      <c r="AN226" s="125">
        <f t="shared" si="49"/>
        <v>-23.070000000000004</v>
      </c>
      <c r="AO226" s="262">
        <v>-43.81</v>
      </c>
      <c r="AP226" s="262">
        <v>20.74</v>
      </c>
      <c r="AQ226" s="54">
        <f t="shared" si="64"/>
        <v>-1.9225000000000003</v>
      </c>
    </row>
    <row r="227" spans="1:43" s="18" customFormat="1" ht="15">
      <c r="A227" s="43">
        <v>68</v>
      </c>
      <c r="B227" s="13" t="s">
        <v>59</v>
      </c>
      <c r="C227" s="13" t="s">
        <v>76</v>
      </c>
      <c r="D227" s="41">
        <v>18</v>
      </c>
      <c r="E227" s="41"/>
      <c r="F227" s="11">
        <v>12</v>
      </c>
      <c r="G227" s="51">
        <f t="shared" si="65"/>
        <v>-0.05</v>
      </c>
      <c r="H227" s="54"/>
      <c r="I227" s="51">
        <v>-0.05</v>
      </c>
      <c r="J227" s="51">
        <f t="shared" si="52"/>
        <v>-0.05</v>
      </c>
      <c r="K227" s="51"/>
      <c r="L227" s="51">
        <v>-0.05</v>
      </c>
      <c r="M227" s="51">
        <f t="shared" si="58"/>
        <v>-0.05</v>
      </c>
      <c r="N227" s="51"/>
      <c r="O227" s="51">
        <v>-0.05</v>
      </c>
      <c r="P227" s="51">
        <f>SUM(Q227:R227)</f>
        <v>-0.05</v>
      </c>
      <c r="Q227" s="51"/>
      <c r="R227" s="51">
        <v>-0.05</v>
      </c>
      <c r="S227" s="51">
        <f>SUM(T227:U227)</f>
        <v>-0.05</v>
      </c>
      <c r="T227" s="51"/>
      <c r="U227" s="51">
        <v>-0.05</v>
      </c>
      <c r="V227" s="51">
        <f>SUM(W227:X227)</f>
        <v>-0.04832</v>
      </c>
      <c r="W227" s="207">
        <v>-0.00047</v>
      </c>
      <c r="X227" s="207">
        <v>-0.047850000000000004</v>
      </c>
      <c r="Y227" s="51">
        <f t="shared" si="53"/>
        <v>0</v>
      </c>
      <c r="Z227" s="262"/>
      <c r="AA227" s="262"/>
      <c r="AB227" s="51">
        <f t="shared" si="61"/>
        <v>-0.00047</v>
      </c>
      <c r="AC227" s="262">
        <f>'[5]TDSheet'!C199</f>
        <v>-0.00047</v>
      </c>
      <c r="AD227" s="262">
        <f>'[5]TDSheet'!D199</f>
        <v>0</v>
      </c>
      <c r="AE227" s="125">
        <f t="shared" si="62"/>
        <v>-0.05</v>
      </c>
      <c r="AF227" s="262"/>
      <c r="AG227" s="262">
        <v>-0.05</v>
      </c>
      <c r="AH227" s="125">
        <f t="shared" si="63"/>
        <v>-0.05</v>
      </c>
      <c r="AI227" s="262"/>
      <c r="AJ227" s="262">
        <v>-0.05</v>
      </c>
      <c r="AK227" s="125">
        <f t="shared" si="60"/>
        <v>-0.05</v>
      </c>
      <c r="AL227" s="262"/>
      <c r="AM227" s="262">
        <v>-0.05</v>
      </c>
      <c r="AN227" s="125">
        <f t="shared" si="49"/>
        <v>-0.05</v>
      </c>
      <c r="AO227" s="262"/>
      <c r="AP227" s="262">
        <v>-0.05</v>
      </c>
      <c r="AQ227" s="54">
        <f t="shared" si="64"/>
        <v>-0.004166666666666667</v>
      </c>
    </row>
    <row r="228" spans="1:44" s="18" customFormat="1" ht="15">
      <c r="A228" s="43">
        <v>69</v>
      </c>
      <c r="B228" s="13" t="s">
        <v>59</v>
      </c>
      <c r="C228" s="13" t="s">
        <v>76</v>
      </c>
      <c r="D228" s="41">
        <v>36</v>
      </c>
      <c r="E228" s="41" t="s">
        <v>17</v>
      </c>
      <c r="F228" s="11">
        <v>12</v>
      </c>
      <c r="G228" s="51"/>
      <c r="H228" s="54"/>
      <c r="I228" s="51"/>
      <c r="J228" s="51"/>
      <c r="K228" s="51"/>
      <c r="L228" s="51"/>
      <c r="M228" s="51">
        <f t="shared" si="58"/>
        <v>970.25</v>
      </c>
      <c r="N228" s="51">
        <v>415.67</v>
      </c>
      <c r="O228" s="51">
        <v>554.58</v>
      </c>
      <c r="P228" s="51">
        <f>SUM(Q228:R228)</f>
        <v>910.0799999999999</v>
      </c>
      <c r="Q228" s="51">
        <v>383.91</v>
      </c>
      <c r="R228" s="51">
        <v>526.17</v>
      </c>
      <c r="S228" s="51">
        <f>SUM(T228:U228)</f>
        <v>848.26</v>
      </c>
      <c r="T228" s="51">
        <v>350.05</v>
      </c>
      <c r="U228" s="51">
        <v>498.21</v>
      </c>
      <c r="V228" s="51">
        <f>SUM(W228:X228)</f>
        <v>845.88617</v>
      </c>
      <c r="W228" s="207">
        <v>347.67251</v>
      </c>
      <c r="X228" s="207">
        <v>498.21365999999995</v>
      </c>
      <c r="Y228" s="51"/>
      <c r="Z228" s="262"/>
      <c r="AA228" s="262"/>
      <c r="AB228" s="51">
        <f t="shared" si="61"/>
        <v>829.486</v>
      </c>
      <c r="AC228" s="262">
        <f>'[5]TDSheet'!C204</f>
        <v>338.733</v>
      </c>
      <c r="AD228" s="262">
        <f>'[5]TDSheet'!D204</f>
        <v>490.753</v>
      </c>
      <c r="AE228" s="125">
        <f t="shared" si="62"/>
        <v>832.47</v>
      </c>
      <c r="AF228" s="262">
        <v>334.26</v>
      </c>
      <c r="AG228" s="262">
        <v>498.21</v>
      </c>
      <c r="AH228" s="125">
        <f t="shared" si="63"/>
        <v>832.47</v>
      </c>
      <c r="AI228" s="262">
        <v>334.26</v>
      </c>
      <c r="AJ228" s="262">
        <v>498.21</v>
      </c>
      <c r="AK228" s="125">
        <f t="shared" si="60"/>
        <v>827.53</v>
      </c>
      <c r="AL228" s="262">
        <v>329.32</v>
      </c>
      <c r="AM228" s="262">
        <v>498.21</v>
      </c>
      <c r="AN228" s="125">
        <f t="shared" si="49"/>
        <v>822.63</v>
      </c>
      <c r="AO228" s="262">
        <v>324.42</v>
      </c>
      <c r="AP228" s="262">
        <v>498.21</v>
      </c>
      <c r="AQ228" s="54">
        <f t="shared" si="64"/>
        <v>68.5525</v>
      </c>
      <c r="AR228" s="165">
        <v>44230</v>
      </c>
    </row>
    <row r="229" spans="1:43" s="18" customFormat="1" ht="15">
      <c r="A229" s="43">
        <v>70</v>
      </c>
      <c r="B229" s="13" t="s">
        <v>59</v>
      </c>
      <c r="C229" s="13" t="s">
        <v>76</v>
      </c>
      <c r="D229" s="41">
        <v>45</v>
      </c>
      <c r="E229" s="41"/>
      <c r="F229" s="43">
        <f>'[2]МКД'!$H$256</f>
        <v>12</v>
      </c>
      <c r="G229" s="51">
        <f t="shared" si="65"/>
        <v>47</v>
      </c>
      <c r="H229" s="54">
        <v>41.6</v>
      </c>
      <c r="I229" s="51">
        <v>5.4</v>
      </c>
      <c r="J229" s="51">
        <f t="shared" si="52"/>
        <v>47</v>
      </c>
      <c r="K229" s="51">
        <v>41.6</v>
      </c>
      <c r="L229" s="51">
        <v>5.4</v>
      </c>
      <c r="M229" s="51">
        <f>SUM(N229:O229)</f>
        <v>47</v>
      </c>
      <c r="N229" s="51">
        <v>41.6</v>
      </c>
      <c r="O229" s="51">
        <v>5.4</v>
      </c>
      <c r="P229" s="51">
        <f>SUM(Q229:R229)</f>
        <v>47</v>
      </c>
      <c r="Q229" s="51">
        <v>41.6</v>
      </c>
      <c r="R229" s="51">
        <v>5.4</v>
      </c>
      <c r="S229" s="51">
        <f>SUM(T229:U229)</f>
        <v>47</v>
      </c>
      <c r="T229" s="51">
        <v>41.6</v>
      </c>
      <c r="U229" s="51">
        <v>5.4</v>
      </c>
      <c r="V229" s="51">
        <f>SUM(W229:X229)</f>
        <v>47.000189999999996</v>
      </c>
      <c r="W229" s="207">
        <v>41.59871</v>
      </c>
      <c r="X229" s="207">
        <v>5.401479999999999</v>
      </c>
      <c r="Y229" s="51">
        <f t="shared" si="53"/>
        <v>0</v>
      </c>
      <c r="Z229" s="262"/>
      <c r="AA229" s="262"/>
      <c r="AB229" s="51">
        <f>AC229+AD229</f>
        <v>47.000189999999996</v>
      </c>
      <c r="AC229" s="262">
        <f>'[5]TDSheet'!C212</f>
        <v>41.59871</v>
      </c>
      <c r="AD229" s="262">
        <f>'[5]TDSheet'!D212</f>
        <v>5.401479999999999</v>
      </c>
      <c r="AE229" s="125">
        <f t="shared" si="62"/>
        <v>47</v>
      </c>
      <c r="AF229" s="262">
        <v>41.6</v>
      </c>
      <c r="AG229" s="262">
        <v>5.4</v>
      </c>
      <c r="AH229" s="125">
        <f t="shared" si="63"/>
        <v>47</v>
      </c>
      <c r="AI229" s="262">
        <v>41.6</v>
      </c>
      <c r="AJ229" s="262">
        <v>5.4</v>
      </c>
      <c r="AK229" s="125">
        <f t="shared" si="60"/>
        <v>47</v>
      </c>
      <c r="AL229" s="262">
        <v>41.6</v>
      </c>
      <c r="AM229" s="262">
        <v>5.4</v>
      </c>
      <c r="AN229" s="125">
        <f t="shared" si="49"/>
        <v>47</v>
      </c>
      <c r="AO229" s="262">
        <v>41.6</v>
      </c>
      <c r="AP229" s="262">
        <v>5.4</v>
      </c>
      <c r="AQ229" s="54">
        <f t="shared" si="64"/>
        <v>3.9166666666666665</v>
      </c>
    </row>
    <row r="230" spans="1:43" s="264" customFormat="1" ht="15">
      <c r="A230" s="263"/>
      <c r="B230" s="15" t="s">
        <v>8</v>
      </c>
      <c r="C230" s="255"/>
      <c r="D230" s="256"/>
      <c r="E230" s="256"/>
      <c r="F230" s="256">
        <f>SUM(F157:F229)</f>
        <v>1309</v>
      </c>
      <c r="G230" s="257">
        <f>SUM(G157:G229)</f>
        <v>10947.710000000001</v>
      </c>
      <c r="H230" s="257">
        <f aca="true" t="shared" si="66" ref="H230:AP230">SUM(H157:H229)</f>
        <v>4161.06</v>
      </c>
      <c r="I230" s="257">
        <f t="shared" si="66"/>
        <v>6786.649999999997</v>
      </c>
      <c r="J230" s="257">
        <f>SUM(J157:J229)</f>
        <v>11535.019999999999</v>
      </c>
      <c r="K230" s="257">
        <f t="shared" si="66"/>
        <v>4509.4299999999985</v>
      </c>
      <c r="L230" s="257">
        <f t="shared" si="66"/>
        <v>7025.5899999999965</v>
      </c>
      <c r="M230" s="257">
        <f t="shared" si="66"/>
        <v>12476.86</v>
      </c>
      <c r="N230" s="257">
        <f>SUM(N157:N229)</f>
        <v>4894.729999999998</v>
      </c>
      <c r="O230" s="257">
        <f t="shared" si="66"/>
        <v>7582.1299999999965</v>
      </c>
      <c r="P230" s="257">
        <f>SUM(P157:P229)</f>
        <v>12284.869999999999</v>
      </c>
      <c r="Q230" s="257">
        <f t="shared" si="66"/>
        <v>4751.579999999999</v>
      </c>
      <c r="R230" s="257">
        <f t="shared" si="66"/>
        <v>7533.289999999996</v>
      </c>
      <c r="S230" s="257">
        <f>SUM(S157:S229)-1.11</f>
        <v>12160.869999999999</v>
      </c>
      <c r="T230" s="257">
        <f>SUM(T157:T229)</f>
        <v>4658.34</v>
      </c>
      <c r="U230" s="257">
        <f>SUM(U157:U229)</f>
        <v>7503.639999999997</v>
      </c>
      <c r="V230" s="257">
        <f>SUM(V157:V229)</f>
        <v>12032.434039999998</v>
      </c>
      <c r="W230" s="257">
        <f>SUM(W157:W229)</f>
        <v>4853.041200000001</v>
      </c>
      <c r="X230" s="257">
        <f>SUM(X157:X229)</f>
        <v>7179.392840000001</v>
      </c>
      <c r="Y230" s="257">
        <f t="shared" si="66"/>
        <v>24.97476</v>
      </c>
      <c r="Z230" s="257">
        <f t="shared" si="66"/>
        <v>0</v>
      </c>
      <c r="AA230" s="257">
        <f t="shared" si="66"/>
        <v>0</v>
      </c>
      <c r="AB230" s="257">
        <f>SUM(AB157:AB229)</f>
        <v>11874.799630000001</v>
      </c>
      <c r="AC230" s="257">
        <f t="shared" si="66"/>
        <v>4772.53819</v>
      </c>
      <c r="AD230" s="257">
        <f t="shared" si="66"/>
        <v>7102.261439999999</v>
      </c>
      <c r="AE230" s="257">
        <f>SUM(AE157:AE229)</f>
        <v>11727.94</v>
      </c>
      <c r="AF230" s="257">
        <f t="shared" si="66"/>
        <v>4757.419999999999</v>
      </c>
      <c r="AG230" s="257">
        <f t="shared" si="66"/>
        <v>6970.519999999998</v>
      </c>
      <c r="AH230" s="257">
        <f t="shared" si="66"/>
        <v>11718.050000000001</v>
      </c>
      <c r="AI230" s="257">
        <f t="shared" si="66"/>
        <v>4757.419999999999</v>
      </c>
      <c r="AJ230" s="257">
        <f t="shared" si="66"/>
        <v>6960.629999999997</v>
      </c>
      <c r="AK230" s="257">
        <f t="shared" si="66"/>
        <v>11694.290000000005</v>
      </c>
      <c r="AL230" s="257">
        <f t="shared" si="66"/>
        <v>4778.639999999999</v>
      </c>
      <c r="AM230" s="257">
        <f t="shared" si="66"/>
        <v>6915.649999999997</v>
      </c>
      <c r="AN230" s="257">
        <f t="shared" si="66"/>
        <v>11609.540000000003</v>
      </c>
      <c r="AO230" s="257">
        <f t="shared" si="66"/>
        <v>4703.459999999998</v>
      </c>
      <c r="AP230" s="257">
        <f t="shared" si="66"/>
        <v>6906.079999999997</v>
      </c>
      <c r="AQ230" s="171"/>
    </row>
    <row r="231" spans="1:30" ht="15">
      <c r="A231" s="265"/>
      <c r="B231" s="39"/>
      <c r="V231" s="248">
        <f>SUM(S231:U231)</f>
        <v>0</v>
      </c>
      <c r="AB231" s="248">
        <f>AB155+AB230</f>
        <v>57008.190789999986</v>
      </c>
      <c r="AC231" s="248">
        <f>AC155+AC230</f>
        <v>24646.388289999995</v>
      </c>
      <c r="AD231" s="248">
        <f>AD155+AD230</f>
        <v>32361.80250000001</v>
      </c>
    </row>
    <row r="232" spans="28:40" ht="15">
      <c r="AB232" s="229"/>
      <c r="AN232" s="266"/>
    </row>
    <row r="234" ht="15">
      <c r="H234" s="248" t="s">
        <v>115</v>
      </c>
    </row>
  </sheetData>
  <sheetProtection/>
  <mergeCells count="54">
    <mergeCell ref="AF142:AG142"/>
    <mergeCell ref="F4:F6"/>
    <mergeCell ref="G4:I4"/>
    <mergeCell ref="AB5:AB6"/>
    <mergeCell ref="M4:O4"/>
    <mergeCell ref="Y5:Y6"/>
    <mergeCell ref="N5:O5"/>
    <mergeCell ref="P5:P6"/>
    <mergeCell ref="V5:V6"/>
    <mergeCell ref="K5:L5"/>
    <mergeCell ref="M5:M6"/>
    <mergeCell ref="D5:D6"/>
    <mergeCell ref="C4:E4"/>
    <mergeCell ref="B4:B6"/>
    <mergeCell ref="A4:A6"/>
    <mergeCell ref="J4:L4"/>
    <mergeCell ref="J5:J6"/>
    <mergeCell ref="C5:C6"/>
    <mergeCell ref="G5:G6"/>
    <mergeCell ref="E5:E6"/>
    <mergeCell ref="H5:I5"/>
    <mergeCell ref="V4:X4"/>
    <mergeCell ref="AE4:AG4"/>
    <mergeCell ref="Y4:AA4"/>
    <mergeCell ref="W5:X5"/>
    <mergeCell ref="Q5:R5"/>
    <mergeCell ref="S4:U4"/>
    <mergeCell ref="T5:U5"/>
    <mergeCell ref="Z5:AA5"/>
    <mergeCell ref="AB4:AD4"/>
    <mergeCell ref="AK4:AM4"/>
    <mergeCell ref="AN4:AP4"/>
    <mergeCell ref="AN5:AN6"/>
    <mergeCell ref="AO5:AP5"/>
    <mergeCell ref="AI5:AJ5"/>
    <mergeCell ref="AE5:AE6"/>
    <mergeCell ref="AF5:AG5"/>
    <mergeCell ref="AH5:AH6"/>
    <mergeCell ref="A1:AJ1"/>
    <mergeCell ref="C2:F2"/>
    <mergeCell ref="G2:AJ2"/>
    <mergeCell ref="AQ4:AQ6"/>
    <mergeCell ref="AK5:AK6"/>
    <mergeCell ref="AL5:AM5"/>
    <mergeCell ref="AC5:AD5"/>
    <mergeCell ref="AH4:AJ4"/>
    <mergeCell ref="P4:R4"/>
    <mergeCell ref="S5:S6"/>
    <mergeCell ref="AF21:AG21"/>
    <mergeCell ref="AF34:AG34"/>
    <mergeCell ref="AF51:AG51"/>
    <mergeCell ref="AF112:AG112"/>
    <mergeCell ref="AF104:AG104"/>
    <mergeCell ref="AF122:AG12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0" r:id="rId1"/>
  <rowBreaks count="2" manualBreakCount="2">
    <brk id="155" max="40" man="1"/>
    <brk id="230" max="13" man="1"/>
  </rowBreaks>
  <ignoredErrors>
    <ignoredError sqref="H230:I230 L2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44"/>
  <sheetViews>
    <sheetView zoomScaleSheetLayoutView="100" zoomScalePageLayoutView="0" workbookViewId="0" topLeftCell="A1">
      <selection activeCell="C40" sqref="C40"/>
    </sheetView>
  </sheetViews>
  <sheetFormatPr defaultColWidth="9.140625" defaultRowHeight="15" outlineLevelRow="1" outlineLevelCol="1"/>
  <cols>
    <col min="1" max="1" width="5.00390625" style="232" customWidth="1"/>
    <col min="2" max="2" width="18.57421875" style="232" customWidth="1"/>
    <col min="3" max="3" width="14.57421875" style="267" customWidth="1"/>
    <col min="4" max="5" width="9.140625" style="234" customWidth="1"/>
    <col min="6" max="6" width="12.57421875" style="234" customWidth="1"/>
    <col min="7" max="9" width="12.8515625" style="235" hidden="1" customWidth="1" outlineLevel="1"/>
    <col min="10" max="10" width="12.8515625" style="235" hidden="1" customWidth="1" outlineLevel="1" collapsed="1"/>
    <col min="11" max="12" width="12.8515625" style="235" hidden="1" customWidth="1" outlineLevel="1"/>
    <col min="13" max="13" width="12.8515625" style="235" hidden="1" customWidth="1" outlineLevel="1" collapsed="1"/>
    <col min="14" max="15" width="12.8515625" style="235" hidden="1" customWidth="1" outlineLevel="1"/>
    <col min="16" max="16" width="12.8515625" style="235" hidden="1" customWidth="1" outlineLevel="1" collapsed="1"/>
    <col min="17" max="18" width="12.8515625" style="235" hidden="1" customWidth="1" outlineLevel="1"/>
    <col min="19" max="19" width="12.8515625" style="235" hidden="1" customWidth="1" outlineLevel="1" collapsed="1"/>
    <col min="20" max="24" width="12.8515625" style="235" hidden="1" customWidth="1" outlineLevel="1"/>
    <col min="25" max="25" width="12.8515625" style="235" hidden="1" customWidth="1" outlineLevel="1" collapsed="1"/>
    <col min="26" max="27" width="12.8515625" style="235" hidden="1" customWidth="1" outlineLevel="1"/>
    <col min="28" max="28" width="12.8515625" style="235" hidden="1" customWidth="1" outlineLevel="1" collapsed="1"/>
    <col min="29" max="30" width="12.8515625" style="235" hidden="1" customWidth="1" outlineLevel="1"/>
    <col min="31" max="31" width="12.8515625" style="235" hidden="1" customWidth="1" outlineLevel="1" collapsed="1"/>
    <col min="32" max="33" width="12.8515625" style="235" hidden="1" customWidth="1" outlineLevel="1"/>
    <col min="34" max="34" width="12.8515625" style="235" hidden="1" customWidth="1" outlineLevel="1" collapsed="1"/>
    <col min="35" max="36" width="12.8515625" style="235" hidden="1" customWidth="1" outlineLevel="1"/>
    <col min="37" max="37" width="12.8515625" style="235" customWidth="1" collapsed="1"/>
    <col min="38" max="39" width="12.8515625" style="235" customWidth="1"/>
    <col min="40" max="40" width="12.8515625" style="232" customWidth="1"/>
    <col min="41" max="16384" width="9.140625" style="232" customWidth="1"/>
  </cols>
  <sheetData>
    <row r="1" spans="1:39" ht="15">
      <c r="A1" s="382" t="s">
        <v>10</v>
      </c>
      <c r="B1" s="382"/>
      <c r="C1" s="382"/>
      <c r="D1" s="382"/>
      <c r="E1" s="382"/>
      <c r="F1" s="382"/>
      <c r="G1" s="382"/>
      <c r="H1" s="382"/>
      <c r="I1" s="382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3:39" ht="15">
      <c r="C2" s="383"/>
      <c r="D2" s="383"/>
      <c r="E2" s="383"/>
      <c r="F2" s="383"/>
      <c r="G2" s="383"/>
      <c r="H2" s="383"/>
      <c r="I2" s="38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</row>
    <row r="3" ht="15" customHeight="1">
      <c r="AN3" s="235" t="s">
        <v>9</v>
      </c>
    </row>
    <row r="4" spans="1:40" ht="29.25" customHeight="1">
      <c r="A4" s="380" t="s">
        <v>0</v>
      </c>
      <c r="B4" s="380" t="s">
        <v>12</v>
      </c>
      <c r="C4" s="380" t="s">
        <v>1</v>
      </c>
      <c r="D4" s="380"/>
      <c r="E4" s="380"/>
      <c r="F4" s="381" t="s">
        <v>61</v>
      </c>
      <c r="G4" s="373" t="s">
        <v>120</v>
      </c>
      <c r="H4" s="373"/>
      <c r="I4" s="373"/>
      <c r="J4" s="373" t="s">
        <v>121</v>
      </c>
      <c r="K4" s="373"/>
      <c r="L4" s="373"/>
      <c r="M4" s="373" t="s">
        <v>122</v>
      </c>
      <c r="N4" s="373"/>
      <c r="O4" s="373"/>
      <c r="P4" s="373" t="s">
        <v>123</v>
      </c>
      <c r="Q4" s="373"/>
      <c r="R4" s="373"/>
      <c r="S4" s="373" t="s">
        <v>124</v>
      </c>
      <c r="T4" s="373"/>
      <c r="U4" s="373"/>
      <c r="V4" s="373" t="s">
        <v>125</v>
      </c>
      <c r="W4" s="373"/>
      <c r="X4" s="373"/>
      <c r="Y4" s="373" t="s">
        <v>127</v>
      </c>
      <c r="Z4" s="373"/>
      <c r="AA4" s="373"/>
      <c r="AB4" s="373" t="s">
        <v>128</v>
      </c>
      <c r="AC4" s="373"/>
      <c r="AD4" s="373"/>
      <c r="AE4" s="373" t="s">
        <v>129</v>
      </c>
      <c r="AF4" s="373"/>
      <c r="AG4" s="373"/>
      <c r="AH4" s="373" t="s">
        <v>130</v>
      </c>
      <c r="AI4" s="373"/>
      <c r="AJ4" s="373"/>
      <c r="AK4" s="373" t="s">
        <v>131</v>
      </c>
      <c r="AL4" s="373"/>
      <c r="AM4" s="373"/>
      <c r="AN4" s="370" t="s">
        <v>84</v>
      </c>
    </row>
    <row r="5" spans="1:40" ht="13.5" customHeight="1">
      <c r="A5" s="380"/>
      <c r="B5" s="380"/>
      <c r="C5" s="364" t="s">
        <v>2</v>
      </c>
      <c r="D5" s="380" t="s">
        <v>3</v>
      </c>
      <c r="E5" s="380" t="s">
        <v>4</v>
      </c>
      <c r="F5" s="381"/>
      <c r="G5" s="376" t="s">
        <v>5</v>
      </c>
      <c r="H5" s="374" t="s">
        <v>11</v>
      </c>
      <c r="I5" s="375"/>
      <c r="J5" s="376" t="s">
        <v>5</v>
      </c>
      <c r="K5" s="374" t="s">
        <v>11</v>
      </c>
      <c r="L5" s="375"/>
      <c r="M5" s="376" t="s">
        <v>5</v>
      </c>
      <c r="N5" s="374" t="s">
        <v>11</v>
      </c>
      <c r="O5" s="375"/>
      <c r="P5" s="376" t="s">
        <v>5</v>
      </c>
      <c r="Q5" s="374" t="s">
        <v>11</v>
      </c>
      <c r="R5" s="375"/>
      <c r="S5" s="376" t="s">
        <v>5</v>
      </c>
      <c r="T5" s="374" t="s">
        <v>11</v>
      </c>
      <c r="U5" s="375"/>
      <c r="V5" s="376" t="s">
        <v>5</v>
      </c>
      <c r="W5" s="374" t="s">
        <v>11</v>
      </c>
      <c r="X5" s="375"/>
      <c r="Y5" s="376" t="s">
        <v>5</v>
      </c>
      <c r="Z5" s="374" t="s">
        <v>11</v>
      </c>
      <c r="AA5" s="375"/>
      <c r="AB5" s="376" t="s">
        <v>5</v>
      </c>
      <c r="AC5" s="374" t="s">
        <v>11</v>
      </c>
      <c r="AD5" s="375"/>
      <c r="AE5" s="376" t="s">
        <v>5</v>
      </c>
      <c r="AF5" s="374" t="s">
        <v>11</v>
      </c>
      <c r="AG5" s="375"/>
      <c r="AH5" s="376" t="s">
        <v>5</v>
      </c>
      <c r="AI5" s="374" t="s">
        <v>11</v>
      </c>
      <c r="AJ5" s="375"/>
      <c r="AK5" s="376" t="s">
        <v>5</v>
      </c>
      <c r="AL5" s="374" t="s">
        <v>11</v>
      </c>
      <c r="AM5" s="375"/>
      <c r="AN5" s="371"/>
    </row>
    <row r="6" spans="1:40" ht="48.75" customHeight="1">
      <c r="A6" s="380"/>
      <c r="B6" s="380"/>
      <c r="C6" s="365"/>
      <c r="D6" s="380"/>
      <c r="E6" s="380"/>
      <c r="F6" s="381"/>
      <c r="G6" s="377"/>
      <c r="H6" s="58" t="s">
        <v>6</v>
      </c>
      <c r="I6" s="58" t="s">
        <v>7</v>
      </c>
      <c r="J6" s="377"/>
      <c r="K6" s="58" t="s">
        <v>6</v>
      </c>
      <c r="L6" s="58" t="s">
        <v>7</v>
      </c>
      <c r="M6" s="377"/>
      <c r="N6" s="58" t="s">
        <v>6</v>
      </c>
      <c r="O6" s="58" t="s">
        <v>7</v>
      </c>
      <c r="P6" s="377"/>
      <c r="Q6" s="58" t="s">
        <v>6</v>
      </c>
      <c r="R6" s="58" t="s">
        <v>7</v>
      </c>
      <c r="S6" s="377"/>
      <c r="T6" s="58" t="s">
        <v>6</v>
      </c>
      <c r="U6" s="58" t="s">
        <v>7</v>
      </c>
      <c r="V6" s="377"/>
      <c r="W6" s="58" t="s">
        <v>6</v>
      </c>
      <c r="X6" s="58" t="s">
        <v>7</v>
      </c>
      <c r="Y6" s="377"/>
      <c r="Z6" s="58" t="s">
        <v>6</v>
      </c>
      <c r="AA6" s="58" t="s">
        <v>7</v>
      </c>
      <c r="AB6" s="377"/>
      <c r="AC6" s="58" t="s">
        <v>6</v>
      </c>
      <c r="AD6" s="58" t="s">
        <v>7</v>
      </c>
      <c r="AE6" s="377"/>
      <c r="AF6" s="58" t="s">
        <v>6</v>
      </c>
      <c r="AG6" s="58" t="s">
        <v>7</v>
      </c>
      <c r="AH6" s="377"/>
      <c r="AI6" s="58" t="s">
        <v>6</v>
      </c>
      <c r="AJ6" s="58" t="s">
        <v>7</v>
      </c>
      <c r="AK6" s="377"/>
      <c r="AL6" s="58" t="s">
        <v>6</v>
      </c>
      <c r="AM6" s="58" t="s">
        <v>7</v>
      </c>
      <c r="AN6" s="372"/>
    </row>
    <row r="7" spans="1:40" ht="15" customHeight="1">
      <c r="A7" s="41">
        <v>1</v>
      </c>
      <c r="B7" s="268" t="s">
        <v>13</v>
      </c>
      <c r="C7" s="55" t="s">
        <v>19</v>
      </c>
      <c r="D7" s="11">
        <v>14</v>
      </c>
      <c r="E7" s="11"/>
      <c r="F7" s="11">
        <v>96</v>
      </c>
      <c r="G7" s="236">
        <f>H7+I7</f>
        <v>1848.6</v>
      </c>
      <c r="H7" s="58">
        <v>1047.3</v>
      </c>
      <c r="I7" s="58">
        <v>801.3</v>
      </c>
      <c r="J7" s="236">
        <f>K7+L7</f>
        <v>1917.9</v>
      </c>
      <c r="K7" s="58">
        <v>1099.9</v>
      </c>
      <c r="L7" s="58">
        <v>818</v>
      </c>
      <c r="M7" s="236">
        <f>N7+O7</f>
        <v>2003.2</v>
      </c>
      <c r="N7" s="58">
        <v>1161.9</v>
      </c>
      <c r="O7" s="58">
        <v>841.3</v>
      </c>
      <c r="P7" s="236">
        <f>Q7+R7</f>
        <v>2022.2</v>
      </c>
      <c r="Q7" s="58">
        <v>1180.9</v>
      </c>
      <c r="R7" s="58">
        <v>841.3</v>
      </c>
      <c r="S7" s="236">
        <f>T7+U7</f>
        <v>2039.7</v>
      </c>
      <c r="T7" s="58">
        <v>1198.4</v>
      </c>
      <c r="U7" s="58">
        <v>841.3</v>
      </c>
      <c r="V7" s="236">
        <f>W7+X7</f>
        <v>1956.7</v>
      </c>
      <c r="W7" s="238">
        <v>1115.4</v>
      </c>
      <c r="X7" s="238">
        <v>841.3</v>
      </c>
      <c r="Y7" s="236">
        <f>Z7+AA7</f>
        <v>1952.9</v>
      </c>
      <c r="Z7" s="238">
        <f>'[6]Лист1'!$DQ$14</f>
        <v>1107.7</v>
      </c>
      <c r="AA7" s="238">
        <f>'[6]Лист1'!$DR$14</f>
        <v>845.2</v>
      </c>
      <c r="AB7" s="236">
        <f>AC7+AD7</f>
        <v>1980.3</v>
      </c>
      <c r="AC7" s="262">
        <v>1107.8</v>
      </c>
      <c r="AD7" s="262">
        <v>872.5</v>
      </c>
      <c r="AE7" s="236">
        <f>AF7+AG7</f>
        <v>2026.6</v>
      </c>
      <c r="AF7" s="262">
        <v>1111.2</v>
      </c>
      <c r="AG7" s="262">
        <v>915.4</v>
      </c>
      <c r="AH7" s="236">
        <f>AI7+AJ7</f>
        <v>2094.6</v>
      </c>
      <c r="AI7" s="262">
        <v>1138.5</v>
      </c>
      <c r="AJ7" s="262">
        <v>956.1</v>
      </c>
      <c r="AK7" s="236">
        <f>AL7+AM7</f>
        <v>2156.8</v>
      </c>
      <c r="AL7" s="262">
        <v>1174.1</v>
      </c>
      <c r="AM7" s="262">
        <v>982.7</v>
      </c>
      <c r="AN7" s="237">
        <f>AK7/F7</f>
        <v>22.46666666666667</v>
      </c>
    </row>
    <row r="8" spans="1:40" ht="15" customHeight="1">
      <c r="A8" s="41">
        <v>2</v>
      </c>
      <c r="B8" s="268" t="s">
        <v>13</v>
      </c>
      <c r="C8" s="268" t="s">
        <v>16</v>
      </c>
      <c r="D8" s="239">
        <v>19</v>
      </c>
      <c r="E8" s="239"/>
      <c r="F8" s="239">
        <v>58</v>
      </c>
      <c r="G8" s="236">
        <f aca="true" t="shared" si="0" ref="G8:G15">H8+I8</f>
        <v>564.4</v>
      </c>
      <c r="H8" s="58">
        <v>522.6</v>
      </c>
      <c r="I8" s="58">
        <v>41.8</v>
      </c>
      <c r="J8" s="236">
        <f aca="true" t="shared" si="1" ref="J8:J15">K8+L8</f>
        <v>589.9</v>
      </c>
      <c r="K8" s="58">
        <v>572.3</v>
      </c>
      <c r="L8" s="58">
        <v>17.6</v>
      </c>
      <c r="M8" s="236">
        <f aca="true" t="shared" si="2" ref="M8:M15">N8+O8</f>
        <v>612.3000000000001</v>
      </c>
      <c r="N8" s="58">
        <v>594.7</v>
      </c>
      <c r="O8" s="58">
        <v>17.6</v>
      </c>
      <c r="P8" s="236">
        <f aca="true" t="shared" si="3" ref="P8:P15">Q8+R8</f>
        <v>481.70000000000005</v>
      </c>
      <c r="Q8" s="58">
        <v>464.1</v>
      </c>
      <c r="R8" s="58">
        <v>17.6</v>
      </c>
      <c r="S8" s="236">
        <f aca="true" t="shared" si="4" ref="S8:S15">T8+U8</f>
        <v>480.3</v>
      </c>
      <c r="T8" s="58">
        <v>462.6</v>
      </c>
      <c r="U8" s="58">
        <v>17.7</v>
      </c>
      <c r="V8" s="236">
        <f aca="true" t="shared" si="5" ref="V8:V15">W8+X8</f>
        <v>498.8</v>
      </c>
      <c r="W8" s="238">
        <v>485.3</v>
      </c>
      <c r="X8" s="238">
        <v>13.5</v>
      </c>
      <c r="Y8" s="236">
        <f aca="true" t="shared" si="6" ref="Y8:Y15">Z8+AA8</f>
        <v>503.9</v>
      </c>
      <c r="Z8" s="238">
        <f>'[6]Лист1'!$DQ$10</f>
        <v>493</v>
      </c>
      <c r="AA8" s="238">
        <f>'[6]Лист1'!$DR$10</f>
        <v>10.9</v>
      </c>
      <c r="AB8" s="236">
        <f aca="true" t="shared" si="7" ref="AB8:AB15">AC8+AD8</f>
        <v>485.59999999999997</v>
      </c>
      <c r="AC8" s="262">
        <v>477.7</v>
      </c>
      <c r="AD8" s="262">
        <v>7.9</v>
      </c>
      <c r="AE8" s="236">
        <f aca="true" t="shared" si="8" ref="AE8:AE15">AF8+AG8</f>
        <v>503.29999999999995</v>
      </c>
      <c r="AF8" s="262">
        <v>495.4</v>
      </c>
      <c r="AG8" s="262">
        <v>7.9</v>
      </c>
      <c r="AH8" s="236">
        <f aca="true" t="shared" si="9" ref="AH8:AH15">AI8+AJ8</f>
        <v>448.2</v>
      </c>
      <c r="AI8" s="262">
        <v>440.3</v>
      </c>
      <c r="AJ8" s="262">
        <v>7.9</v>
      </c>
      <c r="AK8" s="236">
        <f aca="true" t="shared" si="10" ref="AK8:AK15">AL8+AM8</f>
        <v>309.9</v>
      </c>
      <c r="AL8" s="262">
        <v>302</v>
      </c>
      <c r="AM8" s="262">
        <v>7.9</v>
      </c>
      <c r="AN8" s="237">
        <f aca="true" t="shared" si="11" ref="AN8:AN15">AK8/F8</f>
        <v>5.343103448275862</v>
      </c>
    </row>
    <row r="9" spans="1:40" ht="15" customHeight="1">
      <c r="A9" s="41">
        <v>3</v>
      </c>
      <c r="B9" s="268" t="s">
        <v>13</v>
      </c>
      <c r="C9" s="55" t="s">
        <v>16</v>
      </c>
      <c r="D9" s="11">
        <v>21</v>
      </c>
      <c r="E9" s="11" t="s">
        <v>17</v>
      </c>
      <c r="F9" s="11">
        <v>98</v>
      </c>
      <c r="G9" s="236">
        <f t="shared" si="0"/>
        <v>1958.3</v>
      </c>
      <c r="H9" s="58">
        <v>1563.8</v>
      </c>
      <c r="I9" s="58">
        <v>394.5</v>
      </c>
      <c r="J9" s="236">
        <f t="shared" si="1"/>
        <v>1970.3</v>
      </c>
      <c r="K9" s="58">
        <v>1600.8</v>
      </c>
      <c r="L9" s="58">
        <v>369.5</v>
      </c>
      <c r="M9" s="236">
        <f t="shared" si="2"/>
        <v>1939.1</v>
      </c>
      <c r="N9" s="58">
        <v>1625.5</v>
      </c>
      <c r="O9" s="58">
        <v>313.6</v>
      </c>
      <c r="P9" s="236">
        <f t="shared" si="3"/>
        <v>1553.6</v>
      </c>
      <c r="Q9" s="58">
        <v>1252.6</v>
      </c>
      <c r="R9" s="58">
        <v>301</v>
      </c>
      <c r="S9" s="236">
        <f t="shared" si="4"/>
        <v>1592.8</v>
      </c>
      <c r="T9" s="58">
        <v>1340.6</v>
      </c>
      <c r="U9" s="58">
        <v>252.2</v>
      </c>
      <c r="V9" s="236">
        <f t="shared" si="5"/>
        <v>1642</v>
      </c>
      <c r="W9" s="238">
        <v>1418.5</v>
      </c>
      <c r="X9" s="238">
        <f>184.8+38.7</f>
        <v>223.5</v>
      </c>
      <c r="Y9" s="236">
        <f t="shared" si="6"/>
        <v>1519.9</v>
      </c>
      <c r="Z9" s="238">
        <f>'[6]Лист1'!$DQ$11</f>
        <v>1333.7</v>
      </c>
      <c r="AA9" s="238">
        <f>'[6]Лист1'!$DR$11</f>
        <v>186.2</v>
      </c>
      <c r="AB9" s="236">
        <f t="shared" si="7"/>
        <v>1549.1000000000001</v>
      </c>
      <c r="AC9" s="262">
        <v>1375.2</v>
      </c>
      <c r="AD9" s="262">
        <v>173.9</v>
      </c>
      <c r="AE9" s="236">
        <f t="shared" si="8"/>
        <v>1541.2</v>
      </c>
      <c r="AF9" s="262">
        <v>1366.7</v>
      </c>
      <c r="AG9" s="262">
        <v>174.5</v>
      </c>
      <c r="AH9" s="236">
        <f t="shared" si="9"/>
        <v>1564</v>
      </c>
      <c r="AI9" s="262">
        <v>1404.7</v>
      </c>
      <c r="AJ9" s="262">
        <v>159.3</v>
      </c>
      <c r="AK9" s="236">
        <f t="shared" si="10"/>
        <v>1326.5</v>
      </c>
      <c r="AL9" s="262">
        <v>1193.3</v>
      </c>
      <c r="AM9" s="262">
        <v>133.2</v>
      </c>
      <c r="AN9" s="237">
        <f t="shared" si="11"/>
        <v>13.535714285714286</v>
      </c>
    </row>
    <row r="10" spans="1:40" ht="15" customHeight="1">
      <c r="A10" s="41">
        <v>4</v>
      </c>
      <c r="B10" s="268" t="s">
        <v>13</v>
      </c>
      <c r="C10" s="55" t="s">
        <v>16</v>
      </c>
      <c r="D10" s="11">
        <v>33</v>
      </c>
      <c r="E10" s="11" t="s">
        <v>18</v>
      </c>
      <c r="F10" s="11">
        <v>79</v>
      </c>
      <c r="G10" s="236">
        <f t="shared" si="0"/>
        <v>528.1</v>
      </c>
      <c r="H10" s="58">
        <v>517.5</v>
      </c>
      <c r="I10" s="58">
        <v>10.6</v>
      </c>
      <c r="J10" s="236">
        <f t="shared" si="1"/>
        <v>549.5</v>
      </c>
      <c r="K10" s="58">
        <v>538.9</v>
      </c>
      <c r="L10" s="58">
        <v>10.6</v>
      </c>
      <c r="M10" s="236">
        <f t="shared" si="2"/>
        <v>526.7</v>
      </c>
      <c r="N10" s="58">
        <v>524</v>
      </c>
      <c r="O10" s="58">
        <v>2.7</v>
      </c>
      <c r="P10" s="236">
        <f t="shared" si="3"/>
        <v>586.1</v>
      </c>
      <c r="Q10" s="58">
        <v>583.4</v>
      </c>
      <c r="R10" s="58">
        <v>2.7</v>
      </c>
      <c r="S10" s="236">
        <f t="shared" si="4"/>
        <v>589.6</v>
      </c>
      <c r="T10" s="58">
        <v>586.9</v>
      </c>
      <c r="U10" s="58">
        <v>2.7</v>
      </c>
      <c r="V10" s="236">
        <f t="shared" si="5"/>
        <v>564.7</v>
      </c>
      <c r="W10" s="238">
        <v>562</v>
      </c>
      <c r="X10" s="238">
        <v>2.7</v>
      </c>
      <c r="Y10" s="236">
        <f t="shared" si="6"/>
        <v>490.59999999999997</v>
      </c>
      <c r="Z10" s="238">
        <f>'[6]Лист1'!$DQ$12</f>
        <v>487.9</v>
      </c>
      <c r="AA10" s="238">
        <f>'[6]Лист1'!$DR$12</f>
        <v>2.7</v>
      </c>
      <c r="AB10" s="236">
        <f t="shared" si="7"/>
        <v>500</v>
      </c>
      <c r="AC10" s="262">
        <v>497.3</v>
      </c>
      <c r="AD10" s="262">
        <v>2.7</v>
      </c>
      <c r="AE10" s="236">
        <f t="shared" si="8"/>
        <v>406.8</v>
      </c>
      <c r="AF10" s="262">
        <v>404.1</v>
      </c>
      <c r="AG10" s="262">
        <v>2.7</v>
      </c>
      <c r="AH10" s="236">
        <f t="shared" si="9"/>
        <v>436.5</v>
      </c>
      <c r="AI10" s="262">
        <v>433.8</v>
      </c>
      <c r="AJ10" s="262">
        <v>2.7</v>
      </c>
      <c r="AK10" s="236">
        <f t="shared" si="10"/>
        <v>402.7</v>
      </c>
      <c r="AL10" s="262">
        <v>400</v>
      </c>
      <c r="AM10" s="262">
        <v>2.7</v>
      </c>
      <c r="AN10" s="237">
        <f t="shared" si="11"/>
        <v>5.097468354430379</v>
      </c>
    </row>
    <row r="11" spans="1:40" ht="15" customHeight="1">
      <c r="A11" s="41">
        <v>5</v>
      </c>
      <c r="B11" s="268" t="s">
        <v>13</v>
      </c>
      <c r="C11" s="55" t="s">
        <v>16</v>
      </c>
      <c r="D11" s="11">
        <v>35</v>
      </c>
      <c r="E11" s="11" t="s">
        <v>18</v>
      </c>
      <c r="F11" s="11">
        <v>99</v>
      </c>
      <c r="G11" s="236">
        <f t="shared" si="0"/>
        <v>522</v>
      </c>
      <c r="H11" s="58">
        <v>519.7</v>
      </c>
      <c r="I11" s="58">
        <v>2.3</v>
      </c>
      <c r="J11" s="236">
        <f t="shared" si="1"/>
        <v>559.1999999999999</v>
      </c>
      <c r="K11" s="58">
        <v>556.9</v>
      </c>
      <c r="L11" s="58">
        <v>2.3</v>
      </c>
      <c r="M11" s="236">
        <f t="shared" si="2"/>
        <v>557.9</v>
      </c>
      <c r="N11" s="58">
        <v>555.6</v>
      </c>
      <c r="O11" s="58">
        <v>2.3</v>
      </c>
      <c r="P11" s="236">
        <f t="shared" si="3"/>
        <v>528</v>
      </c>
      <c r="Q11" s="58">
        <v>527</v>
      </c>
      <c r="R11" s="58">
        <v>1</v>
      </c>
      <c r="S11" s="236">
        <f t="shared" si="4"/>
        <v>571.7</v>
      </c>
      <c r="T11" s="58">
        <v>570.7</v>
      </c>
      <c r="U11" s="58">
        <v>1</v>
      </c>
      <c r="V11" s="236">
        <f t="shared" si="5"/>
        <v>596.4</v>
      </c>
      <c r="W11" s="238">
        <v>595.4</v>
      </c>
      <c r="X11" s="238">
        <v>1</v>
      </c>
      <c r="Y11" s="236">
        <f t="shared" si="6"/>
        <v>506.1</v>
      </c>
      <c r="Z11" s="238">
        <f>'[6]Лист1'!$DQ$13</f>
        <v>505.1</v>
      </c>
      <c r="AA11" s="238">
        <f>'[6]Лист1'!$DR$13</f>
        <v>1</v>
      </c>
      <c r="AB11" s="236">
        <f t="shared" si="7"/>
        <v>453.1</v>
      </c>
      <c r="AC11" s="262">
        <v>452.1</v>
      </c>
      <c r="AD11" s="262">
        <v>1</v>
      </c>
      <c r="AE11" s="236">
        <f t="shared" si="8"/>
        <v>470.4</v>
      </c>
      <c r="AF11" s="262">
        <v>469.4</v>
      </c>
      <c r="AG11" s="262">
        <v>1</v>
      </c>
      <c r="AH11" s="236">
        <f t="shared" si="9"/>
        <v>454.6</v>
      </c>
      <c r="AI11" s="262">
        <v>453.6</v>
      </c>
      <c r="AJ11" s="262">
        <v>1</v>
      </c>
      <c r="AK11" s="236">
        <f t="shared" si="10"/>
        <v>442.4</v>
      </c>
      <c r="AL11" s="262">
        <v>441.4</v>
      </c>
      <c r="AM11" s="262">
        <v>1</v>
      </c>
      <c r="AN11" s="237">
        <f t="shared" si="11"/>
        <v>4.468686868686868</v>
      </c>
    </row>
    <row r="12" spans="1:40" ht="15" customHeight="1">
      <c r="A12" s="41">
        <v>6</v>
      </c>
      <c r="B12" s="268" t="s">
        <v>13</v>
      </c>
      <c r="C12" s="268" t="s">
        <v>14</v>
      </c>
      <c r="D12" s="239">
        <v>8</v>
      </c>
      <c r="E12" s="239"/>
      <c r="F12" s="239">
        <v>227</v>
      </c>
      <c r="G12" s="236">
        <f t="shared" si="0"/>
        <v>1615.4</v>
      </c>
      <c r="H12" s="58">
        <v>1558.7</v>
      </c>
      <c r="I12" s="58">
        <v>56.7</v>
      </c>
      <c r="J12" s="236">
        <f t="shared" si="1"/>
        <v>1662.8999999999999</v>
      </c>
      <c r="K12" s="58">
        <v>1606.3</v>
      </c>
      <c r="L12" s="58">
        <v>56.6</v>
      </c>
      <c r="M12" s="236">
        <f t="shared" si="2"/>
        <v>1716.3</v>
      </c>
      <c r="N12" s="58">
        <v>1656.5</v>
      </c>
      <c r="O12" s="58">
        <v>59.8</v>
      </c>
      <c r="P12" s="236">
        <f t="shared" si="3"/>
        <v>1648.2</v>
      </c>
      <c r="Q12" s="58">
        <v>1589.3</v>
      </c>
      <c r="R12" s="58">
        <v>58.9</v>
      </c>
      <c r="S12" s="236">
        <f t="shared" si="4"/>
        <v>1583.8000000000002</v>
      </c>
      <c r="T12" s="58">
        <v>1524.9</v>
      </c>
      <c r="U12" s="58">
        <v>58.9</v>
      </c>
      <c r="V12" s="236">
        <f t="shared" si="5"/>
        <v>1615.7</v>
      </c>
      <c r="W12" s="238">
        <v>1556.8</v>
      </c>
      <c r="X12" s="238">
        <v>58.9</v>
      </c>
      <c r="Y12" s="236">
        <f t="shared" si="6"/>
        <v>1540.7</v>
      </c>
      <c r="Z12" s="238">
        <f>'[6]Лист1'!$DQ$7</f>
        <v>1481.8</v>
      </c>
      <c r="AA12" s="238">
        <f>'[6]Лист1'!$DR$7</f>
        <v>58.9</v>
      </c>
      <c r="AB12" s="236">
        <f t="shared" si="7"/>
        <v>1405.3000000000002</v>
      </c>
      <c r="AC12" s="262">
        <v>1346.4</v>
      </c>
      <c r="AD12" s="262">
        <v>58.9</v>
      </c>
      <c r="AE12" s="236">
        <f t="shared" si="8"/>
        <v>1458.8000000000002</v>
      </c>
      <c r="AF12" s="262">
        <v>1399.9</v>
      </c>
      <c r="AG12" s="262">
        <v>58.9</v>
      </c>
      <c r="AH12" s="236">
        <f t="shared" si="9"/>
        <v>1411.1000000000001</v>
      </c>
      <c r="AI12" s="262">
        <v>1352.2</v>
      </c>
      <c r="AJ12" s="262">
        <v>58.9</v>
      </c>
      <c r="AK12" s="236">
        <f t="shared" si="10"/>
        <v>1395.5</v>
      </c>
      <c r="AL12" s="262">
        <v>1336.6</v>
      </c>
      <c r="AM12" s="262">
        <v>58.9</v>
      </c>
      <c r="AN12" s="237">
        <f t="shared" si="11"/>
        <v>6.147577092511013</v>
      </c>
    </row>
    <row r="13" spans="1:40" ht="15" customHeight="1">
      <c r="A13" s="41">
        <v>7</v>
      </c>
      <c r="B13" s="268" t="s">
        <v>13</v>
      </c>
      <c r="C13" s="268" t="s">
        <v>14</v>
      </c>
      <c r="D13" s="239">
        <v>10</v>
      </c>
      <c r="E13" s="239"/>
      <c r="F13" s="239">
        <v>149</v>
      </c>
      <c r="G13" s="236">
        <f t="shared" si="0"/>
        <v>1947</v>
      </c>
      <c r="H13" s="58">
        <v>1515.1</v>
      </c>
      <c r="I13" s="58">
        <v>431.9</v>
      </c>
      <c r="J13" s="236">
        <f t="shared" si="1"/>
        <v>2002.3000000000002</v>
      </c>
      <c r="K13" s="58">
        <v>1580.7</v>
      </c>
      <c r="L13" s="58">
        <v>421.6</v>
      </c>
      <c r="M13" s="236">
        <f t="shared" si="2"/>
        <v>2011</v>
      </c>
      <c r="N13" s="58">
        <v>1594.7</v>
      </c>
      <c r="O13" s="58">
        <v>416.3</v>
      </c>
      <c r="P13" s="236">
        <f t="shared" si="3"/>
        <v>1918.2</v>
      </c>
      <c r="Q13" s="58">
        <v>1501.9</v>
      </c>
      <c r="R13" s="58">
        <v>416.3</v>
      </c>
      <c r="S13" s="236">
        <f t="shared" si="4"/>
        <v>1877.3</v>
      </c>
      <c r="T13" s="58">
        <v>1461</v>
      </c>
      <c r="U13" s="58">
        <v>416.3</v>
      </c>
      <c r="V13" s="236">
        <f t="shared" si="5"/>
        <v>1876</v>
      </c>
      <c r="W13" s="238">
        <v>1459.7</v>
      </c>
      <c r="X13" s="238">
        <v>416.3</v>
      </c>
      <c r="Y13" s="236">
        <f t="shared" si="6"/>
        <v>1937.7</v>
      </c>
      <c r="Z13" s="238">
        <f>'[6]Лист1'!$DQ$8</f>
        <v>1516.9</v>
      </c>
      <c r="AA13" s="238">
        <f>'[6]Лист1'!$DR$8</f>
        <v>420.8</v>
      </c>
      <c r="AB13" s="236">
        <f t="shared" si="7"/>
        <v>1968.7</v>
      </c>
      <c r="AC13" s="262">
        <v>1547.9</v>
      </c>
      <c r="AD13" s="262">
        <v>420.8</v>
      </c>
      <c r="AE13" s="236">
        <f t="shared" si="8"/>
        <v>2035.6999999999998</v>
      </c>
      <c r="AF13" s="262">
        <v>1571.1</v>
      </c>
      <c r="AG13" s="262">
        <v>464.6</v>
      </c>
      <c r="AH13" s="236">
        <f t="shared" si="9"/>
        <v>2115.2</v>
      </c>
      <c r="AI13" s="262">
        <v>1592.8</v>
      </c>
      <c r="AJ13" s="262">
        <v>522.4</v>
      </c>
      <c r="AK13" s="236">
        <f t="shared" si="10"/>
        <v>2228.8</v>
      </c>
      <c r="AL13" s="262">
        <v>1648</v>
      </c>
      <c r="AM13" s="262">
        <v>580.8</v>
      </c>
      <c r="AN13" s="237">
        <f t="shared" si="11"/>
        <v>14.958389261744967</v>
      </c>
    </row>
    <row r="14" spans="1:40" ht="15">
      <c r="A14" s="239">
        <v>8</v>
      </c>
      <c r="B14" s="268" t="s">
        <v>13</v>
      </c>
      <c r="C14" s="55" t="s">
        <v>20</v>
      </c>
      <c r="D14" s="11">
        <v>7</v>
      </c>
      <c r="E14" s="11"/>
      <c r="F14" s="11">
        <v>177</v>
      </c>
      <c r="G14" s="236">
        <f t="shared" si="0"/>
        <v>1677.1</v>
      </c>
      <c r="H14" s="236">
        <v>1245.7</v>
      </c>
      <c r="I14" s="236">
        <v>431.4</v>
      </c>
      <c r="J14" s="236">
        <f t="shared" si="1"/>
        <v>1745.7</v>
      </c>
      <c r="K14" s="236">
        <v>1301.7</v>
      </c>
      <c r="L14" s="236">
        <v>444</v>
      </c>
      <c r="M14" s="236">
        <f t="shared" si="2"/>
        <v>1768.4</v>
      </c>
      <c r="N14" s="236">
        <v>1329.4</v>
      </c>
      <c r="O14" s="236">
        <v>439</v>
      </c>
      <c r="P14" s="236">
        <f t="shared" si="3"/>
        <v>1775</v>
      </c>
      <c r="Q14" s="236">
        <v>1336</v>
      </c>
      <c r="R14" s="236">
        <v>439</v>
      </c>
      <c r="S14" s="236">
        <f t="shared" si="4"/>
        <v>1794.4</v>
      </c>
      <c r="T14" s="236">
        <v>1362</v>
      </c>
      <c r="U14" s="236">
        <v>432.4</v>
      </c>
      <c r="V14" s="236">
        <f t="shared" si="5"/>
        <v>1741.5</v>
      </c>
      <c r="W14" s="238">
        <v>1308.2</v>
      </c>
      <c r="X14" s="238">
        <v>433.3</v>
      </c>
      <c r="Y14" s="236">
        <f t="shared" si="6"/>
        <v>1773.4</v>
      </c>
      <c r="Z14" s="238">
        <f>'[6]Лист1'!$DQ$15</f>
        <v>1342.8</v>
      </c>
      <c r="AA14" s="238">
        <f>'[6]Лист1'!$DR$15</f>
        <v>430.6</v>
      </c>
      <c r="AB14" s="236">
        <f t="shared" si="7"/>
        <v>1883.9</v>
      </c>
      <c r="AC14" s="262">
        <v>1451.9</v>
      </c>
      <c r="AD14" s="262">
        <v>432</v>
      </c>
      <c r="AE14" s="236">
        <f t="shared" si="8"/>
        <v>1858.8000000000002</v>
      </c>
      <c r="AF14" s="262">
        <v>1442.4</v>
      </c>
      <c r="AG14" s="262">
        <v>416.4</v>
      </c>
      <c r="AH14" s="236">
        <f t="shared" si="9"/>
        <v>1850.5</v>
      </c>
      <c r="AI14" s="262">
        <v>1436.1</v>
      </c>
      <c r="AJ14" s="262">
        <v>414.4</v>
      </c>
      <c r="AK14" s="236">
        <f t="shared" si="10"/>
        <v>1849</v>
      </c>
      <c r="AL14" s="262">
        <v>1424.3</v>
      </c>
      <c r="AM14" s="262">
        <v>424.7</v>
      </c>
      <c r="AN14" s="237">
        <f t="shared" si="11"/>
        <v>10.44632768361582</v>
      </c>
    </row>
    <row r="15" spans="1:40" ht="15">
      <c r="A15" s="239">
        <v>9</v>
      </c>
      <c r="B15" s="268" t="s">
        <v>13</v>
      </c>
      <c r="C15" s="268" t="s">
        <v>15</v>
      </c>
      <c r="D15" s="239">
        <v>7</v>
      </c>
      <c r="E15" s="239"/>
      <c r="F15" s="239">
        <v>70</v>
      </c>
      <c r="G15" s="236">
        <f t="shared" si="0"/>
        <v>531.4</v>
      </c>
      <c r="H15" s="236">
        <v>526</v>
      </c>
      <c r="I15" s="236">
        <v>5.4</v>
      </c>
      <c r="J15" s="236">
        <f t="shared" si="1"/>
        <v>558.1999999999999</v>
      </c>
      <c r="K15" s="236">
        <v>552.8</v>
      </c>
      <c r="L15" s="236">
        <v>5.4</v>
      </c>
      <c r="M15" s="236">
        <f t="shared" si="2"/>
        <v>577.5</v>
      </c>
      <c r="N15" s="236">
        <v>573.7</v>
      </c>
      <c r="O15" s="236">
        <v>3.8</v>
      </c>
      <c r="P15" s="236">
        <f t="shared" si="3"/>
        <v>442.5</v>
      </c>
      <c r="Q15" s="236">
        <v>438.8</v>
      </c>
      <c r="R15" s="236">
        <v>3.7</v>
      </c>
      <c r="S15" s="236">
        <f t="shared" si="4"/>
        <v>392.7</v>
      </c>
      <c r="T15" s="236">
        <v>389</v>
      </c>
      <c r="U15" s="236">
        <v>3.7</v>
      </c>
      <c r="V15" s="236">
        <f t="shared" si="5"/>
        <v>403</v>
      </c>
      <c r="W15" s="238">
        <v>399.3</v>
      </c>
      <c r="X15" s="238">
        <v>3.7</v>
      </c>
      <c r="Y15" s="236">
        <f t="shared" si="6"/>
        <v>500.4</v>
      </c>
      <c r="Z15" s="238">
        <f>'[6]Лист1'!$DQ$9</f>
        <v>496.7</v>
      </c>
      <c r="AA15" s="238">
        <f>'[6]Лист1'!$DR$9</f>
        <v>3.7</v>
      </c>
      <c r="AB15" s="236">
        <f t="shared" si="7"/>
        <v>543.6</v>
      </c>
      <c r="AC15" s="262">
        <v>539.9</v>
      </c>
      <c r="AD15" s="262">
        <v>3.7</v>
      </c>
      <c r="AE15" s="236">
        <f t="shared" si="8"/>
        <v>577.3000000000001</v>
      </c>
      <c r="AF15" s="262">
        <v>573.6</v>
      </c>
      <c r="AG15" s="262">
        <v>3.7</v>
      </c>
      <c r="AH15" s="236">
        <f t="shared" si="9"/>
        <v>547</v>
      </c>
      <c r="AI15" s="262">
        <v>543.3</v>
      </c>
      <c r="AJ15" s="262">
        <v>3.7</v>
      </c>
      <c r="AK15" s="236">
        <f t="shared" si="10"/>
        <v>471.2</v>
      </c>
      <c r="AL15" s="262">
        <v>467.5</v>
      </c>
      <c r="AM15" s="262">
        <v>3.7</v>
      </c>
      <c r="AN15" s="237">
        <f t="shared" si="11"/>
        <v>6.731428571428571</v>
      </c>
    </row>
    <row r="16" spans="1:43" s="264" customFormat="1" ht="15">
      <c r="A16" s="269"/>
      <c r="B16" s="269" t="s">
        <v>8</v>
      </c>
      <c r="C16" s="270"/>
      <c r="D16" s="256"/>
      <c r="E16" s="256"/>
      <c r="F16" s="240">
        <f aca="true" t="shared" si="12" ref="F16:L16">SUM(F7:F15)</f>
        <v>1053</v>
      </c>
      <c r="G16" s="241">
        <f t="shared" si="12"/>
        <v>11192.300000000001</v>
      </c>
      <c r="H16" s="241">
        <f t="shared" si="12"/>
        <v>9016.4</v>
      </c>
      <c r="I16" s="241">
        <f t="shared" si="12"/>
        <v>2175.9</v>
      </c>
      <c r="J16" s="241">
        <f t="shared" si="12"/>
        <v>11555.900000000001</v>
      </c>
      <c r="K16" s="241">
        <f t="shared" si="12"/>
        <v>9410.3</v>
      </c>
      <c r="L16" s="241">
        <f t="shared" si="12"/>
        <v>2145.6</v>
      </c>
      <c r="M16" s="241">
        <f aca="true" t="shared" si="13" ref="M16:R16">SUM(M7:M15)</f>
        <v>11712.4</v>
      </c>
      <c r="N16" s="241">
        <f t="shared" si="13"/>
        <v>9616.000000000002</v>
      </c>
      <c r="O16" s="241">
        <f t="shared" si="13"/>
        <v>2096.4</v>
      </c>
      <c r="P16" s="241">
        <f t="shared" si="13"/>
        <v>10955.5</v>
      </c>
      <c r="Q16" s="241">
        <f t="shared" si="13"/>
        <v>8874</v>
      </c>
      <c r="R16" s="241">
        <f t="shared" si="13"/>
        <v>2081.5</v>
      </c>
      <c r="S16" s="241">
        <f aca="true" t="shared" si="14" ref="S16:X16">SUM(S7:S15)</f>
        <v>10922.300000000001</v>
      </c>
      <c r="T16" s="241">
        <f t="shared" si="14"/>
        <v>8896.1</v>
      </c>
      <c r="U16" s="241">
        <f t="shared" si="14"/>
        <v>2026.2</v>
      </c>
      <c r="V16" s="241">
        <f t="shared" si="14"/>
        <v>10894.8</v>
      </c>
      <c r="W16" s="241">
        <f t="shared" si="14"/>
        <v>8900.599999999999</v>
      </c>
      <c r="X16" s="241">
        <f t="shared" si="14"/>
        <v>1994.2</v>
      </c>
      <c r="Y16" s="241">
        <f aca="true" t="shared" si="15" ref="Y16:AD16">SUM(Y7:Y15)</f>
        <v>10725.6</v>
      </c>
      <c r="Z16" s="241">
        <f t="shared" si="15"/>
        <v>8765.6</v>
      </c>
      <c r="AA16" s="241">
        <f t="shared" si="15"/>
        <v>1960.0000000000002</v>
      </c>
      <c r="AB16" s="241">
        <f t="shared" si="15"/>
        <v>10769.6</v>
      </c>
      <c r="AC16" s="241">
        <f t="shared" si="15"/>
        <v>8796.199999999999</v>
      </c>
      <c r="AD16" s="241">
        <f t="shared" si="15"/>
        <v>1973.4</v>
      </c>
      <c r="AE16" s="241">
        <f aca="true" t="shared" si="16" ref="AE16:AJ16">SUM(AE7:AE15)</f>
        <v>10878.899999999998</v>
      </c>
      <c r="AF16" s="241">
        <f t="shared" si="16"/>
        <v>8833.800000000001</v>
      </c>
      <c r="AG16" s="241">
        <f t="shared" si="16"/>
        <v>2045.1000000000001</v>
      </c>
      <c r="AH16" s="241">
        <f t="shared" si="16"/>
        <v>10921.7</v>
      </c>
      <c r="AI16" s="241">
        <f t="shared" si="16"/>
        <v>8795.3</v>
      </c>
      <c r="AJ16" s="241">
        <f t="shared" si="16"/>
        <v>2126.4</v>
      </c>
      <c r="AK16" s="241">
        <f>SUM(AK7:AK15)</f>
        <v>10582.800000000001</v>
      </c>
      <c r="AL16" s="241">
        <f>SUM(AL7:AL15)</f>
        <v>8387.2</v>
      </c>
      <c r="AM16" s="241">
        <f>SUM(AM7:AM15)</f>
        <v>2195.6</v>
      </c>
      <c r="AN16" s="242"/>
      <c r="AP16" s="325"/>
      <c r="AQ16" s="325"/>
    </row>
    <row r="17" spans="1:40" ht="15">
      <c r="A17" s="378" t="s">
        <v>90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</row>
    <row r="18" spans="1:40" s="1" customFormat="1" ht="15">
      <c r="A18" s="239">
        <v>1</v>
      </c>
      <c r="B18" s="164" t="s">
        <v>13</v>
      </c>
      <c r="C18" s="55" t="s">
        <v>21</v>
      </c>
      <c r="D18" s="11">
        <v>6</v>
      </c>
      <c r="E18" s="11"/>
      <c r="F18" s="11">
        <v>12</v>
      </c>
      <c r="G18" s="57">
        <f>H18+I18</f>
        <v>68.2</v>
      </c>
      <c r="H18" s="57">
        <v>25.7</v>
      </c>
      <c r="I18" s="57">
        <v>42.5</v>
      </c>
      <c r="J18" s="57">
        <f>K18+L18</f>
        <v>68.2</v>
      </c>
      <c r="K18" s="57">
        <v>25.7</v>
      </c>
      <c r="L18" s="57">
        <v>42.5</v>
      </c>
      <c r="M18" s="57">
        <f>N18+O18</f>
        <v>68.2</v>
      </c>
      <c r="N18" s="57">
        <v>25.7</v>
      </c>
      <c r="O18" s="57">
        <v>42.5</v>
      </c>
      <c r="P18" s="57">
        <f>Q18+R18</f>
        <v>68.2</v>
      </c>
      <c r="Q18" s="57">
        <v>25.7</v>
      </c>
      <c r="R18" s="57">
        <v>42.5</v>
      </c>
      <c r="S18" s="57">
        <f>T18+U18</f>
        <v>68.2</v>
      </c>
      <c r="T18" s="57">
        <v>25.7</v>
      </c>
      <c r="U18" s="57">
        <v>42.5</v>
      </c>
      <c r="V18" s="57">
        <f>W18+X18</f>
        <v>68.2</v>
      </c>
      <c r="W18" s="243">
        <v>25.7</v>
      </c>
      <c r="X18" s="243">
        <v>42.5</v>
      </c>
      <c r="Y18" s="57">
        <f>Z18+AA18</f>
        <v>68.2</v>
      </c>
      <c r="Z18" s="243">
        <f>'[6]Лист1'!$DQ$18</f>
        <v>25.7</v>
      </c>
      <c r="AA18" s="243">
        <f>'[6]Лист1'!$DR$18</f>
        <v>42.5</v>
      </c>
      <c r="AB18" s="57">
        <f>AC18+AD18</f>
        <v>68.2</v>
      </c>
      <c r="AC18" s="298">
        <v>25.7</v>
      </c>
      <c r="AD18" s="298">
        <v>42.5</v>
      </c>
      <c r="AE18" s="309">
        <f>AF18+AG18</f>
        <v>68.2</v>
      </c>
      <c r="AF18" s="309">
        <v>25.7</v>
      </c>
      <c r="AG18" s="309">
        <v>42.5</v>
      </c>
      <c r="AH18" s="309">
        <f>AI18+AJ18</f>
        <v>68.2</v>
      </c>
      <c r="AI18" s="309">
        <v>25.7</v>
      </c>
      <c r="AJ18" s="309">
        <v>42.5</v>
      </c>
      <c r="AK18" s="309">
        <f>AL18+AM18</f>
        <v>68.2</v>
      </c>
      <c r="AL18" s="309">
        <v>25.7</v>
      </c>
      <c r="AM18" s="309">
        <v>42.5</v>
      </c>
      <c r="AN18" s="237">
        <f>AK18/F18</f>
        <v>5.683333333333334</v>
      </c>
    </row>
    <row r="19" spans="1:40" s="1" customFormat="1" ht="15">
      <c r="A19" s="239">
        <f>A18+1</f>
        <v>2</v>
      </c>
      <c r="B19" s="164" t="s">
        <v>13</v>
      </c>
      <c r="C19" s="55" t="s">
        <v>22</v>
      </c>
      <c r="D19" s="11">
        <v>12</v>
      </c>
      <c r="E19" s="11"/>
      <c r="F19" s="11">
        <v>8</v>
      </c>
      <c r="G19" s="57">
        <f>H19+I19</f>
        <v>48.2</v>
      </c>
      <c r="H19" s="57">
        <v>47.2</v>
      </c>
      <c r="I19" s="57">
        <v>1</v>
      </c>
      <c r="J19" s="57">
        <f>K19+L19</f>
        <v>48.2</v>
      </c>
      <c r="K19" s="57">
        <v>47.2</v>
      </c>
      <c r="L19" s="57">
        <v>1</v>
      </c>
      <c r="M19" s="57">
        <f>N19+O19</f>
        <v>48.2</v>
      </c>
      <c r="N19" s="57">
        <v>47.2</v>
      </c>
      <c r="O19" s="57">
        <v>1</v>
      </c>
      <c r="P19" s="57">
        <f>Q19+R19</f>
        <v>48.2</v>
      </c>
      <c r="Q19" s="57">
        <v>47.2</v>
      </c>
      <c r="R19" s="57">
        <v>1</v>
      </c>
      <c r="S19" s="57">
        <f>T19+U19</f>
        <v>48.2</v>
      </c>
      <c r="T19" s="57">
        <v>47.2</v>
      </c>
      <c r="U19" s="57">
        <v>1</v>
      </c>
      <c r="V19" s="57">
        <f>W19+X19</f>
        <v>48</v>
      </c>
      <c r="W19" s="243">
        <v>47</v>
      </c>
      <c r="X19" s="243">
        <v>1</v>
      </c>
      <c r="Y19" s="57">
        <f>Z19+AA19</f>
        <v>48</v>
      </c>
      <c r="Z19" s="243">
        <f>'[6]Лист1'!DQ19</f>
        <v>47</v>
      </c>
      <c r="AA19" s="243">
        <f>'[6]Лист1'!DR19</f>
        <v>1</v>
      </c>
      <c r="AB19" s="57">
        <f aca="true" t="shared" si="17" ref="AB19:AB41">AC19+AD19</f>
        <v>48</v>
      </c>
      <c r="AC19" s="298">
        <v>47</v>
      </c>
      <c r="AD19" s="298">
        <v>1</v>
      </c>
      <c r="AE19" s="309">
        <f aca="true" t="shared" si="18" ref="AE19:AE41">AF19+AG19</f>
        <v>47.9</v>
      </c>
      <c r="AF19" s="309">
        <v>46.9</v>
      </c>
      <c r="AG19" s="309">
        <v>1</v>
      </c>
      <c r="AH19" s="309">
        <f aca="true" t="shared" si="19" ref="AH19:AH41">AI19+AJ19</f>
        <v>47.9</v>
      </c>
      <c r="AI19" s="309">
        <v>46.9</v>
      </c>
      <c r="AJ19" s="309">
        <v>1</v>
      </c>
      <c r="AK19" s="309">
        <f aca="true" t="shared" si="20" ref="AK19:AK41">AL19+AM19</f>
        <v>47.9</v>
      </c>
      <c r="AL19" s="309">
        <v>46.9</v>
      </c>
      <c r="AM19" s="309">
        <v>1</v>
      </c>
      <c r="AN19" s="237">
        <f aca="true" t="shared" si="21" ref="AN19:AN41">AK19/F19</f>
        <v>5.9875</v>
      </c>
    </row>
    <row r="20" spans="1:40" s="1" customFormat="1" ht="15">
      <c r="A20" s="239">
        <v>3</v>
      </c>
      <c r="B20" s="164" t="s">
        <v>13</v>
      </c>
      <c r="C20" s="55" t="s">
        <v>22</v>
      </c>
      <c r="D20" s="11">
        <v>14</v>
      </c>
      <c r="E20" s="11"/>
      <c r="F20" s="11">
        <v>8</v>
      </c>
      <c r="G20" s="57">
        <f>H20+I20</f>
        <v>21.8</v>
      </c>
      <c r="H20" s="57">
        <v>21.8</v>
      </c>
      <c r="I20" s="57"/>
      <c r="J20" s="57">
        <f>K20+L20</f>
        <v>21.8</v>
      </c>
      <c r="K20" s="57">
        <v>21.8</v>
      </c>
      <c r="L20" s="57"/>
      <c r="M20" s="57">
        <f>N20+O20</f>
        <v>21.8</v>
      </c>
      <c r="N20" s="57">
        <v>21.8</v>
      </c>
      <c r="O20" s="57"/>
      <c r="P20" s="57">
        <f>Q20+R20</f>
        <v>21.8</v>
      </c>
      <c r="Q20" s="57">
        <v>21.8</v>
      </c>
      <c r="R20" s="57"/>
      <c r="S20" s="57">
        <f>T20+U20</f>
        <v>21.8</v>
      </c>
      <c r="T20" s="57">
        <v>21.8</v>
      </c>
      <c r="U20" s="57"/>
      <c r="V20" s="57">
        <f>W20+X20</f>
        <v>21.8</v>
      </c>
      <c r="W20" s="243">
        <v>21.8</v>
      </c>
      <c r="X20" s="57"/>
      <c r="Y20" s="57">
        <f>Z20+AA20</f>
        <v>21.8</v>
      </c>
      <c r="Z20" s="243">
        <f>'[6]Лист1'!DQ20</f>
        <v>21.8</v>
      </c>
      <c r="AA20" s="243">
        <f>'[6]Лист1'!DR20</f>
        <v>0</v>
      </c>
      <c r="AB20" s="57">
        <f t="shared" si="17"/>
        <v>21.8</v>
      </c>
      <c r="AC20" s="298">
        <v>21.8</v>
      </c>
      <c r="AD20" s="298"/>
      <c r="AE20" s="309">
        <f t="shared" si="18"/>
        <v>21.8</v>
      </c>
      <c r="AF20" s="309">
        <v>21.8</v>
      </c>
      <c r="AG20" s="309"/>
      <c r="AH20" s="309">
        <f t="shared" si="19"/>
        <v>21.8</v>
      </c>
      <c r="AI20" s="309">
        <v>21.8</v>
      </c>
      <c r="AJ20" s="309"/>
      <c r="AK20" s="309">
        <f t="shared" si="20"/>
        <v>21.8</v>
      </c>
      <c r="AL20" s="309">
        <v>21.8</v>
      </c>
      <c r="AM20" s="309"/>
      <c r="AN20" s="237">
        <f t="shared" si="21"/>
        <v>2.725</v>
      </c>
    </row>
    <row r="21" spans="1:40" s="1" customFormat="1" ht="15" hidden="1" outlineLevel="1">
      <c r="A21" s="239"/>
      <c r="B21" s="268" t="s">
        <v>13</v>
      </c>
      <c r="C21" s="55" t="s">
        <v>32</v>
      </c>
      <c r="D21" s="11">
        <v>18</v>
      </c>
      <c r="E21" s="11"/>
      <c r="F21" s="11">
        <v>5</v>
      </c>
      <c r="G21" s="57">
        <f aca="true" t="shared" si="22" ref="G21:G38">H21+I21</f>
        <v>0.1</v>
      </c>
      <c r="H21" s="57"/>
      <c r="I21" s="57">
        <v>0.1</v>
      </c>
      <c r="J21" s="57">
        <f aca="true" t="shared" si="23" ref="J21:J38">K21+L21</f>
        <v>0.1</v>
      </c>
      <c r="K21" s="57"/>
      <c r="L21" s="57">
        <v>0.1</v>
      </c>
      <c r="M21" s="57">
        <f aca="true" t="shared" si="24" ref="M21:M38">N21+O21</f>
        <v>0.1</v>
      </c>
      <c r="N21" s="57"/>
      <c r="O21" s="57">
        <v>0.1</v>
      </c>
      <c r="P21" s="57">
        <f aca="true" t="shared" si="25" ref="P21:P38">Q21+R21</f>
        <v>0.1</v>
      </c>
      <c r="Q21" s="57"/>
      <c r="R21" s="57">
        <v>0.1</v>
      </c>
      <c r="S21" s="57">
        <f aca="true" t="shared" si="26" ref="S21:S38">T21+U21</f>
        <v>0</v>
      </c>
      <c r="T21" s="57"/>
      <c r="U21" s="57"/>
      <c r="V21" s="57">
        <f aca="true" t="shared" si="27" ref="V21:V38">W21+X21</f>
        <v>0</v>
      </c>
      <c r="W21" s="57">
        <v>0</v>
      </c>
      <c r="X21" s="57">
        <v>0</v>
      </c>
      <c r="Y21" s="57"/>
      <c r="Z21" s="243">
        <f>'[6]Лист1'!DQ21</f>
        <v>168.8</v>
      </c>
      <c r="AA21" s="57"/>
      <c r="AB21" s="57">
        <f t="shared" si="17"/>
        <v>0</v>
      </c>
      <c r="AC21" s="298"/>
      <c r="AD21" s="57"/>
      <c r="AE21" s="309">
        <f t="shared" si="18"/>
        <v>0</v>
      </c>
      <c r="AF21" s="310"/>
      <c r="AG21" s="310"/>
      <c r="AH21" s="309">
        <f t="shared" si="19"/>
        <v>0</v>
      </c>
      <c r="AI21" s="310"/>
      <c r="AJ21" s="310"/>
      <c r="AK21" s="309">
        <f t="shared" si="20"/>
        <v>0</v>
      </c>
      <c r="AL21" s="310"/>
      <c r="AM21" s="310"/>
      <c r="AN21" s="237">
        <f t="shared" si="21"/>
        <v>0</v>
      </c>
    </row>
    <row r="22" spans="1:40" s="1" customFormat="1" ht="15" collapsed="1">
      <c r="A22" s="239">
        <v>4</v>
      </c>
      <c r="B22" s="268" t="s">
        <v>13</v>
      </c>
      <c r="C22" s="55" t="s">
        <v>33</v>
      </c>
      <c r="D22" s="11">
        <v>30</v>
      </c>
      <c r="E22" s="11"/>
      <c r="F22" s="11">
        <v>19</v>
      </c>
      <c r="G22" s="57">
        <f t="shared" si="22"/>
        <v>262.8</v>
      </c>
      <c r="H22" s="57">
        <v>74.5</v>
      </c>
      <c r="I22" s="57">
        <v>188.3</v>
      </c>
      <c r="J22" s="57">
        <f t="shared" si="23"/>
        <v>262.8</v>
      </c>
      <c r="K22" s="57">
        <v>74.5</v>
      </c>
      <c r="L22" s="57">
        <v>188.3</v>
      </c>
      <c r="M22" s="57">
        <f t="shared" si="24"/>
        <v>247.1</v>
      </c>
      <c r="N22" s="57">
        <v>64.9</v>
      </c>
      <c r="O22" s="57">
        <v>182.2</v>
      </c>
      <c r="P22" s="57">
        <f t="shared" si="25"/>
        <v>240.4</v>
      </c>
      <c r="Q22" s="57">
        <v>63.6</v>
      </c>
      <c r="R22" s="57">
        <v>176.8</v>
      </c>
      <c r="S22" s="57">
        <f t="shared" si="26"/>
        <v>231.8</v>
      </c>
      <c r="T22" s="57">
        <v>62.3</v>
      </c>
      <c r="U22" s="57">
        <v>169.5</v>
      </c>
      <c r="V22" s="57">
        <f t="shared" si="27"/>
        <v>219.4</v>
      </c>
      <c r="W22" s="243">
        <v>59.6</v>
      </c>
      <c r="X22" s="243">
        <v>159.8</v>
      </c>
      <c r="Y22" s="57">
        <f aca="true" t="shared" si="28" ref="Y22:Y38">Z22+AA22</f>
        <v>199.70000000000002</v>
      </c>
      <c r="Z22" s="243">
        <f>'[6]Лист1'!$DQ$37</f>
        <v>55.9</v>
      </c>
      <c r="AA22" s="243">
        <f>'[6]Лист1'!$DR$37</f>
        <v>143.8</v>
      </c>
      <c r="AB22" s="57">
        <f t="shared" si="17"/>
        <v>199.70000000000002</v>
      </c>
      <c r="AC22" s="298">
        <v>55.9</v>
      </c>
      <c r="AD22" s="298">
        <v>143.8</v>
      </c>
      <c r="AE22" s="309">
        <f t="shared" si="18"/>
        <v>199.3</v>
      </c>
      <c r="AF22" s="309">
        <v>55.8</v>
      </c>
      <c r="AG22" s="309">
        <v>143.5</v>
      </c>
      <c r="AH22" s="309">
        <f t="shared" si="19"/>
        <v>180.1</v>
      </c>
      <c r="AI22" s="309">
        <v>53.4</v>
      </c>
      <c r="AJ22" s="309">
        <v>126.7</v>
      </c>
      <c r="AK22" s="309">
        <f t="shared" si="20"/>
        <v>170.4</v>
      </c>
      <c r="AL22" s="309">
        <v>50.1</v>
      </c>
      <c r="AM22" s="309">
        <v>120.3</v>
      </c>
      <c r="AN22" s="237">
        <f t="shared" si="21"/>
        <v>8.968421052631578</v>
      </c>
    </row>
    <row r="23" spans="1:40" s="1" customFormat="1" ht="15">
      <c r="A23" s="239">
        <f>A22+1</f>
        <v>5</v>
      </c>
      <c r="B23" s="268" t="s">
        <v>13</v>
      </c>
      <c r="C23" s="55" t="s">
        <v>33</v>
      </c>
      <c r="D23" s="11">
        <v>32</v>
      </c>
      <c r="E23" s="11"/>
      <c r="F23" s="11">
        <v>12</v>
      </c>
      <c r="G23" s="57">
        <f t="shared" si="22"/>
        <v>43.400000000000006</v>
      </c>
      <c r="H23" s="57">
        <v>19.8</v>
      </c>
      <c r="I23" s="57">
        <v>23.6</v>
      </c>
      <c r="J23" s="57">
        <f t="shared" si="23"/>
        <v>43.3</v>
      </c>
      <c r="K23" s="57">
        <v>19.7</v>
      </c>
      <c r="L23" s="57">
        <v>23.6</v>
      </c>
      <c r="M23" s="57">
        <f t="shared" si="24"/>
        <v>43.3</v>
      </c>
      <c r="N23" s="57">
        <v>19.7</v>
      </c>
      <c r="O23" s="57">
        <v>23.6</v>
      </c>
      <c r="P23" s="57">
        <f t="shared" si="25"/>
        <v>43.3</v>
      </c>
      <c r="Q23" s="57">
        <v>19.7</v>
      </c>
      <c r="R23" s="57">
        <v>23.6</v>
      </c>
      <c r="S23" s="57">
        <f t="shared" si="26"/>
        <v>43.3</v>
      </c>
      <c r="T23" s="57">
        <v>19.7</v>
      </c>
      <c r="U23" s="57">
        <v>23.6</v>
      </c>
      <c r="V23" s="57">
        <f t="shared" si="27"/>
        <v>43.3</v>
      </c>
      <c r="W23" s="243">
        <v>19.7</v>
      </c>
      <c r="X23" s="243">
        <v>23.6</v>
      </c>
      <c r="Y23" s="57">
        <f t="shared" si="28"/>
        <v>43.3</v>
      </c>
      <c r="Z23" s="243">
        <f>'[6]Лист1'!$DQ$38</f>
        <v>19.7</v>
      </c>
      <c r="AA23" s="243">
        <f>'[6]Лист1'!$DR$38</f>
        <v>23.6</v>
      </c>
      <c r="AB23" s="57">
        <f t="shared" si="17"/>
        <v>43.3</v>
      </c>
      <c r="AC23" s="298">
        <v>19.7</v>
      </c>
      <c r="AD23" s="298">
        <v>23.6</v>
      </c>
      <c r="AE23" s="309">
        <f t="shared" si="18"/>
        <v>43.3</v>
      </c>
      <c r="AF23" s="309">
        <v>19.7</v>
      </c>
      <c r="AG23" s="309">
        <v>23.6</v>
      </c>
      <c r="AH23" s="309">
        <f t="shared" si="19"/>
        <v>43.3</v>
      </c>
      <c r="AI23" s="309">
        <v>19.7</v>
      </c>
      <c r="AJ23" s="309">
        <v>23.6</v>
      </c>
      <c r="AK23" s="309">
        <f t="shared" si="20"/>
        <v>43.3</v>
      </c>
      <c r="AL23" s="309">
        <v>19.7</v>
      </c>
      <c r="AM23" s="309">
        <v>23.6</v>
      </c>
      <c r="AN23" s="237">
        <f t="shared" si="21"/>
        <v>3.608333333333333</v>
      </c>
    </row>
    <row r="24" spans="1:40" s="1" customFormat="1" ht="15">
      <c r="A24" s="239">
        <v>6</v>
      </c>
      <c r="B24" s="268" t="s">
        <v>13</v>
      </c>
      <c r="C24" s="55" t="s">
        <v>38</v>
      </c>
      <c r="D24" s="11">
        <v>20</v>
      </c>
      <c r="E24" s="11"/>
      <c r="F24" s="11">
        <v>72</v>
      </c>
      <c r="G24" s="57">
        <f t="shared" si="22"/>
        <v>381</v>
      </c>
      <c r="H24" s="57">
        <v>169</v>
      </c>
      <c r="I24" s="57">
        <v>212</v>
      </c>
      <c r="J24" s="57">
        <f t="shared" si="23"/>
        <v>381</v>
      </c>
      <c r="K24" s="57">
        <v>169</v>
      </c>
      <c r="L24" s="57">
        <v>212</v>
      </c>
      <c r="M24" s="57">
        <f t="shared" si="24"/>
        <v>380.4</v>
      </c>
      <c r="N24" s="57">
        <v>168.9</v>
      </c>
      <c r="O24" s="57">
        <v>211.5</v>
      </c>
      <c r="P24" s="57">
        <f t="shared" si="25"/>
        <v>380.4</v>
      </c>
      <c r="Q24" s="57">
        <v>168.9</v>
      </c>
      <c r="R24" s="57">
        <v>211.5</v>
      </c>
      <c r="S24" s="57">
        <f t="shared" si="26"/>
        <v>380.4</v>
      </c>
      <c r="T24" s="57">
        <v>168.9</v>
      </c>
      <c r="U24" s="57">
        <v>211.5</v>
      </c>
      <c r="V24" s="57">
        <f t="shared" si="27"/>
        <v>380.1</v>
      </c>
      <c r="W24" s="238">
        <v>168.8</v>
      </c>
      <c r="X24" s="238">
        <v>211.3</v>
      </c>
      <c r="Y24" s="57">
        <f t="shared" si="28"/>
        <v>380.1</v>
      </c>
      <c r="Z24" s="238">
        <f>'[6]Лист1'!$DQ$21</f>
        <v>168.8</v>
      </c>
      <c r="AA24" s="238">
        <f>'[6]Лист1'!$DR$21</f>
        <v>211.3</v>
      </c>
      <c r="AB24" s="57">
        <f t="shared" si="17"/>
        <v>380.1</v>
      </c>
      <c r="AC24" s="262">
        <v>168.8</v>
      </c>
      <c r="AD24" s="262">
        <v>211.3</v>
      </c>
      <c r="AE24" s="309">
        <f t="shared" si="18"/>
        <v>380.1</v>
      </c>
      <c r="AF24" s="308">
        <v>168.8</v>
      </c>
      <c r="AG24" s="308">
        <v>211.3</v>
      </c>
      <c r="AH24" s="309">
        <f t="shared" si="19"/>
        <v>380.1</v>
      </c>
      <c r="AI24" s="308">
        <v>168.8</v>
      </c>
      <c r="AJ24" s="308">
        <v>211.3</v>
      </c>
      <c r="AK24" s="309">
        <f t="shared" si="20"/>
        <v>380.1</v>
      </c>
      <c r="AL24" s="308">
        <v>168.8</v>
      </c>
      <c r="AM24" s="308">
        <v>211.3</v>
      </c>
      <c r="AN24" s="237">
        <f t="shared" si="21"/>
        <v>5.279166666666667</v>
      </c>
    </row>
    <row r="25" spans="1:40" s="1" customFormat="1" ht="15">
      <c r="A25" s="239">
        <f>A24+1</f>
        <v>7</v>
      </c>
      <c r="B25" s="268" t="s">
        <v>13</v>
      </c>
      <c r="C25" s="55" t="s">
        <v>111</v>
      </c>
      <c r="D25" s="11">
        <v>2</v>
      </c>
      <c r="E25" s="11"/>
      <c r="F25" s="11">
        <v>31</v>
      </c>
      <c r="G25" s="57">
        <f t="shared" si="22"/>
        <v>271.8</v>
      </c>
      <c r="H25" s="57">
        <v>271.8</v>
      </c>
      <c r="I25" s="57"/>
      <c r="J25" s="57">
        <f t="shared" si="23"/>
        <v>267.8</v>
      </c>
      <c r="K25" s="57">
        <v>267.8</v>
      </c>
      <c r="L25" s="57"/>
      <c r="M25" s="57">
        <f t="shared" si="24"/>
        <v>244.2</v>
      </c>
      <c r="N25" s="57">
        <v>244.2</v>
      </c>
      <c r="O25" s="57"/>
      <c r="P25" s="57">
        <f t="shared" si="25"/>
        <v>235.6</v>
      </c>
      <c r="Q25" s="57">
        <v>235.6</v>
      </c>
      <c r="R25" s="57"/>
      <c r="S25" s="57">
        <f t="shared" si="26"/>
        <v>235.6</v>
      </c>
      <c r="T25" s="57">
        <v>235.6</v>
      </c>
      <c r="U25" s="57"/>
      <c r="V25" s="57">
        <f t="shared" si="27"/>
        <v>231.1</v>
      </c>
      <c r="W25" s="238">
        <v>231.1</v>
      </c>
      <c r="X25" s="57"/>
      <c r="Y25" s="57">
        <f t="shared" si="28"/>
        <v>205.1</v>
      </c>
      <c r="Z25" s="238">
        <f>'[6]Лист1'!$DQ$17</f>
        <v>205.1</v>
      </c>
      <c r="AA25" s="57"/>
      <c r="AB25" s="57">
        <f t="shared" si="17"/>
        <v>204.6</v>
      </c>
      <c r="AC25" s="262">
        <v>204.6</v>
      </c>
      <c r="AD25" s="57"/>
      <c r="AE25" s="309">
        <f t="shared" si="18"/>
        <v>204.5</v>
      </c>
      <c r="AF25" s="310">
        <v>204.5</v>
      </c>
      <c r="AG25" s="310"/>
      <c r="AH25" s="309">
        <f t="shared" si="19"/>
        <v>204.5</v>
      </c>
      <c r="AI25" s="310">
        <v>204.5</v>
      </c>
      <c r="AJ25" s="310"/>
      <c r="AK25" s="309">
        <f t="shared" si="20"/>
        <v>204.5</v>
      </c>
      <c r="AL25" s="310">
        <v>204.5</v>
      </c>
      <c r="AM25" s="310"/>
      <c r="AN25" s="237">
        <f t="shared" si="21"/>
        <v>6.596774193548387</v>
      </c>
    </row>
    <row r="26" spans="1:40" s="1" customFormat="1" ht="15">
      <c r="A26" s="239">
        <v>8</v>
      </c>
      <c r="B26" s="164" t="s">
        <v>13</v>
      </c>
      <c r="C26" s="55" t="s">
        <v>35</v>
      </c>
      <c r="D26" s="11">
        <v>6</v>
      </c>
      <c r="E26" s="11"/>
      <c r="F26" s="11">
        <v>12</v>
      </c>
      <c r="G26" s="57">
        <f t="shared" si="22"/>
        <v>289.79999999999995</v>
      </c>
      <c r="H26" s="57">
        <v>106.1</v>
      </c>
      <c r="I26" s="57">
        <v>183.7</v>
      </c>
      <c r="J26" s="57">
        <f t="shared" si="23"/>
        <v>289.79999999999995</v>
      </c>
      <c r="K26" s="57">
        <v>106.1</v>
      </c>
      <c r="L26" s="57">
        <v>183.7</v>
      </c>
      <c r="M26" s="57">
        <f t="shared" si="24"/>
        <v>289.79999999999995</v>
      </c>
      <c r="N26" s="57">
        <v>106.1</v>
      </c>
      <c r="O26" s="57">
        <v>183.7</v>
      </c>
      <c r="P26" s="57">
        <f t="shared" si="25"/>
        <v>289.7</v>
      </c>
      <c r="Q26" s="57">
        <v>106</v>
      </c>
      <c r="R26" s="57">
        <v>183.7</v>
      </c>
      <c r="S26" s="57">
        <f t="shared" si="26"/>
        <v>289.7</v>
      </c>
      <c r="T26" s="57">
        <v>106</v>
      </c>
      <c r="U26" s="57">
        <v>183.7</v>
      </c>
      <c r="V26" s="57">
        <f t="shared" si="27"/>
        <v>289.7</v>
      </c>
      <c r="W26" s="243">
        <v>106</v>
      </c>
      <c r="X26" s="243">
        <v>183.7</v>
      </c>
      <c r="Y26" s="57">
        <f t="shared" si="28"/>
        <v>277.9</v>
      </c>
      <c r="Z26" s="243">
        <f>'[6]Лист1'!$DQ$40</f>
        <v>101.5</v>
      </c>
      <c r="AA26" s="243">
        <f>'[6]Лист1'!$DR$40</f>
        <v>176.4</v>
      </c>
      <c r="AB26" s="57">
        <f t="shared" si="17"/>
        <v>277.9</v>
      </c>
      <c r="AC26" s="298">
        <v>101.5</v>
      </c>
      <c r="AD26" s="298">
        <v>176.4</v>
      </c>
      <c r="AE26" s="309">
        <f t="shared" si="18"/>
        <v>277.9</v>
      </c>
      <c r="AF26" s="309">
        <v>101.5</v>
      </c>
      <c r="AG26" s="309">
        <v>176.4</v>
      </c>
      <c r="AH26" s="309">
        <f t="shared" si="19"/>
        <v>277.9</v>
      </c>
      <c r="AI26" s="308">
        <v>101.5</v>
      </c>
      <c r="AJ26" s="308">
        <v>176.4</v>
      </c>
      <c r="AK26" s="309">
        <f t="shared" si="20"/>
        <v>277.9</v>
      </c>
      <c r="AL26" s="308">
        <v>101.5</v>
      </c>
      <c r="AM26" s="308">
        <v>176.4</v>
      </c>
      <c r="AN26" s="237">
        <f t="shared" si="21"/>
        <v>23.15833333333333</v>
      </c>
    </row>
    <row r="27" spans="1:40" s="1" customFormat="1" ht="15">
      <c r="A27" s="239">
        <f>A26+1</f>
        <v>9</v>
      </c>
      <c r="B27" s="164" t="s">
        <v>13</v>
      </c>
      <c r="C27" s="55" t="s">
        <v>35</v>
      </c>
      <c r="D27" s="11">
        <v>12</v>
      </c>
      <c r="E27" s="11"/>
      <c r="F27" s="11">
        <v>12</v>
      </c>
      <c r="G27" s="57">
        <f t="shared" si="22"/>
        <v>278.09999999999997</v>
      </c>
      <c r="H27" s="57">
        <v>47.4</v>
      </c>
      <c r="I27" s="57">
        <v>230.7</v>
      </c>
      <c r="J27" s="57">
        <f t="shared" si="23"/>
        <v>271.4</v>
      </c>
      <c r="K27" s="57">
        <v>40.7</v>
      </c>
      <c r="L27" s="57">
        <v>230.7</v>
      </c>
      <c r="M27" s="57">
        <f t="shared" si="24"/>
        <v>271.4</v>
      </c>
      <c r="N27" s="57">
        <v>40.7</v>
      </c>
      <c r="O27" s="57">
        <v>230.7</v>
      </c>
      <c r="P27" s="57">
        <f t="shared" si="25"/>
        <v>271.4</v>
      </c>
      <c r="Q27" s="57">
        <v>40.7</v>
      </c>
      <c r="R27" s="57">
        <v>230.7</v>
      </c>
      <c r="S27" s="57">
        <f t="shared" si="26"/>
        <v>271.4</v>
      </c>
      <c r="T27" s="57">
        <v>40.7</v>
      </c>
      <c r="U27" s="57">
        <v>230.7</v>
      </c>
      <c r="V27" s="57">
        <f t="shared" si="27"/>
        <v>271.09999999999997</v>
      </c>
      <c r="W27" s="243">
        <v>40.4</v>
      </c>
      <c r="X27" s="243">
        <v>230.7</v>
      </c>
      <c r="Y27" s="57">
        <f t="shared" si="28"/>
        <v>261.4</v>
      </c>
      <c r="Z27" s="243">
        <f>'[6]Лист1'!$DQ$39</f>
        <v>39.4</v>
      </c>
      <c r="AA27" s="243">
        <f>'[6]Лист1'!$DR$39</f>
        <v>222</v>
      </c>
      <c r="AB27" s="57">
        <f t="shared" si="17"/>
        <v>242.6</v>
      </c>
      <c r="AC27" s="298">
        <v>36.6</v>
      </c>
      <c r="AD27" s="298">
        <v>206</v>
      </c>
      <c r="AE27" s="309">
        <f t="shared" si="18"/>
        <v>153.29999999999998</v>
      </c>
      <c r="AF27" s="309">
        <v>20.7</v>
      </c>
      <c r="AG27" s="309">
        <v>132.6</v>
      </c>
      <c r="AH27" s="309">
        <f t="shared" si="19"/>
        <v>90.2</v>
      </c>
      <c r="AI27" s="309">
        <v>9.7</v>
      </c>
      <c r="AJ27" s="309">
        <v>80.5</v>
      </c>
      <c r="AK27" s="309">
        <f t="shared" si="20"/>
        <v>90.2</v>
      </c>
      <c r="AL27" s="309">
        <v>9.7</v>
      </c>
      <c r="AM27" s="309">
        <v>80.5</v>
      </c>
      <c r="AN27" s="237">
        <f t="shared" si="21"/>
        <v>7.516666666666667</v>
      </c>
    </row>
    <row r="28" spans="1:40" s="1" customFormat="1" ht="15">
      <c r="A28" s="239">
        <v>10</v>
      </c>
      <c r="B28" s="268" t="s">
        <v>13</v>
      </c>
      <c r="C28" s="55" t="s">
        <v>24</v>
      </c>
      <c r="D28" s="11">
        <v>20</v>
      </c>
      <c r="E28" s="11"/>
      <c r="F28" s="11">
        <v>24</v>
      </c>
      <c r="G28" s="57">
        <f t="shared" si="22"/>
        <v>153.5</v>
      </c>
      <c r="H28" s="57">
        <v>39.6</v>
      </c>
      <c r="I28" s="57">
        <v>113.9</v>
      </c>
      <c r="J28" s="57">
        <f t="shared" si="23"/>
        <v>153.5</v>
      </c>
      <c r="K28" s="57">
        <v>39.6</v>
      </c>
      <c r="L28" s="57">
        <v>113.9</v>
      </c>
      <c r="M28" s="57">
        <f t="shared" si="24"/>
        <v>153.5</v>
      </c>
      <c r="N28" s="57">
        <v>39.6</v>
      </c>
      <c r="O28" s="57">
        <v>113.9</v>
      </c>
      <c r="P28" s="57">
        <f t="shared" si="25"/>
        <v>153.5</v>
      </c>
      <c r="Q28" s="57">
        <v>39.6</v>
      </c>
      <c r="R28" s="57">
        <v>113.9</v>
      </c>
      <c r="S28" s="57">
        <f t="shared" si="26"/>
        <v>153.5</v>
      </c>
      <c r="T28" s="57">
        <v>39.6</v>
      </c>
      <c r="U28" s="57">
        <v>113.9</v>
      </c>
      <c r="V28" s="57">
        <f t="shared" si="27"/>
        <v>153.5</v>
      </c>
      <c r="W28" s="238">
        <v>39.6</v>
      </c>
      <c r="X28" s="238">
        <v>113.9</v>
      </c>
      <c r="Y28" s="57">
        <f t="shared" si="28"/>
        <v>152.3</v>
      </c>
      <c r="Z28" s="238">
        <f>'[6]Лист1'!$DQ$23</f>
        <v>38.4</v>
      </c>
      <c r="AA28" s="238">
        <f>'[6]Лист1'!$DR$23</f>
        <v>113.9</v>
      </c>
      <c r="AB28" s="57">
        <f t="shared" si="17"/>
        <v>151.7</v>
      </c>
      <c r="AC28" s="262">
        <v>37.8</v>
      </c>
      <c r="AD28" s="262">
        <v>113.9</v>
      </c>
      <c r="AE28" s="309">
        <f t="shared" si="18"/>
        <v>151.7</v>
      </c>
      <c r="AF28" s="308">
        <v>37.8</v>
      </c>
      <c r="AG28" s="308">
        <v>113.9</v>
      </c>
      <c r="AH28" s="309">
        <f t="shared" si="19"/>
        <v>151.7</v>
      </c>
      <c r="AI28" s="308">
        <v>37.8</v>
      </c>
      <c r="AJ28" s="308">
        <v>113.9</v>
      </c>
      <c r="AK28" s="309">
        <f t="shared" si="20"/>
        <v>151.7</v>
      </c>
      <c r="AL28" s="308">
        <v>37.8</v>
      </c>
      <c r="AM28" s="308">
        <v>113.9</v>
      </c>
      <c r="AN28" s="237">
        <f t="shared" si="21"/>
        <v>6.320833333333333</v>
      </c>
    </row>
    <row r="29" spans="1:40" ht="15">
      <c r="A29" s="239">
        <f>A28+1</f>
        <v>11</v>
      </c>
      <c r="B29" s="268" t="s">
        <v>13</v>
      </c>
      <c r="C29" s="55" t="s">
        <v>30</v>
      </c>
      <c r="D29" s="11">
        <v>25</v>
      </c>
      <c r="E29" s="11"/>
      <c r="F29" s="11">
        <v>8</v>
      </c>
      <c r="G29" s="57">
        <f t="shared" si="22"/>
        <v>2.4</v>
      </c>
      <c r="H29" s="236">
        <v>2.4</v>
      </c>
      <c r="I29" s="236"/>
      <c r="J29" s="57">
        <f t="shared" si="23"/>
        <v>2.4</v>
      </c>
      <c r="K29" s="236">
        <v>2.4</v>
      </c>
      <c r="L29" s="236"/>
      <c r="M29" s="57">
        <f t="shared" si="24"/>
        <v>2.4</v>
      </c>
      <c r="N29" s="236">
        <v>2.4</v>
      </c>
      <c r="O29" s="236"/>
      <c r="P29" s="57">
        <f t="shared" si="25"/>
        <v>2.4</v>
      </c>
      <c r="Q29" s="236">
        <v>2.4</v>
      </c>
      <c r="R29" s="236"/>
      <c r="S29" s="57">
        <f t="shared" si="26"/>
        <v>2.4</v>
      </c>
      <c r="T29" s="236">
        <v>2.4</v>
      </c>
      <c r="U29" s="236"/>
      <c r="V29" s="57">
        <f t="shared" si="27"/>
        <v>2.4</v>
      </c>
      <c r="W29" s="238">
        <v>2.4</v>
      </c>
      <c r="X29" s="236"/>
      <c r="Y29" s="57">
        <f t="shared" si="28"/>
        <v>2.4</v>
      </c>
      <c r="Z29" s="238">
        <f>'[6]Лист1'!$DQ$33</f>
        <v>2.4</v>
      </c>
      <c r="AA29" s="236"/>
      <c r="AB29" s="57">
        <f t="shared" si="17"/>
        <v>2.4</v>
      </c>
      <c r="AC29" s="262">
        <v>2.4</v>
      </c>
      <c r="AD29" s="236"/>
      <c r="AE29" s="309">
        <f t="shared" si="18"/>
        <v>2.4</v>
      </c>
      <c r="AF29" s="311">
        <v>2.4</v>
      </c>
      <c r="AG29" s="311"/>
      <c r="AH29" s="309">
        <f t="shared" si="19"/>
        <v>2.4</v>
      </c>
      <c r="AI29" s="311">
        <v>2.4</v>
      </c>
      <c r="AJ29" s="311"/>
      <c r="AK29" s="309">
        <f t="shared" si="20"/>
        <v>2.4</v>
      </c>
      <c r="AL29" s="311">
        <v>2.4</v>
      </c>
      <c r="AM29" s="311"/>
      <c r="AN29" s="237">
        <f t="shared" si="21"/>
        <v>0.3</v>
      </c>
    </row>
    <row r="30" spans="1:40" s="1" customFormat="1" ht="15">
      <c r="A30" s="239">
        <v>12</v>
      </c>
      <c r="B30" s="164" t="s">
        <v>13</v>
      </c>
      <c r="C30" s="55" t="s">
        <v>25</v>
      </c>
      <c r="D30" s="11">
        <v>4</v>
      </c>
      <c r="E30" s="11"/>
      <c r="F30" s="11">
        <v>12</v>
      </c>
      <c r="G30" s="57">
        <f t="shared" si="22"/>
        <v>29.4</v>
      </c>
      <c r="H30" s="57">
        <v>29.4</v>
      </c>
      <c r="I30" s="57"/>
      <c r="J30" s="57">
        <f t="shared" si="23"/>
        <v>29.4</v>
      </c>
      <c r="K30" s="57">
        <v>29.4</v>
      </c>
      <c r="L30" s="57"/>
      <c r="M30" s="57">
        <f t="shared" si="24"/>
        <v>29.4</v>
      </c>
      <c r="N30" s="57">
        <v>29.4</v>
      </c>
      <c r="O30" s="57"/>
      <c r="P30" s="57">
        <f t="shared" si="25"/>
        <v>29.4</v>
      </c>
      <c r="Q30" s="57">
        <v>29.4</v>
      </c>
      <c r="R30" s="57"/>
      <c r="S30" s="57">
        <f t="shared" si="26"/>
        <v>29.4</v>
      </c>
      <c r="T30" s="57">
        <v>29.4</v>
      </c>
      <c r="U30" s="57"/>
      <c r="V30" s="57">
        <f t="shared" si="27"/>
        <v>29.4</v>
      </c>
      <c r="W30" s="243">
        <v>29.4</v>
      </c>
      <c r="X30" s="57"/>
      <c r="Y30" s="57">
        <f t="shared" si="28"/>
        <v>29.4</v>
      </c>
      <c r="Z30" s="243">
        <f>'[6]Лист1'!$DQ$24</f>
        <v>29.4</v>
      </c>
      <c r="AA30" s="57"/>
      <c r="AB30" s="57">
        <f t="shared" si="17"/>
        <v>29.4</v>
      </c>
      <c r="AC30" s="298">
        <v>29.4</v>
      </c>
      <c r="AD30" s="57"/>
      <c r="AE30" s="309">
        <f t="shared" si="18"/>
        <v>29.4</v>
      </c>
      <c r="AF30" s="310">
        <v>29.4</v>
      </c>
      <c r="AG30" s="310"/>
      <c r="AH30" s="309">
        <f t="shared" si="19"/>
        <v>29.4</v>
      </c>
      <c r="AI30" s="310">
        <v>29.4</v>
      </c>
      <c r="AJ30" s="310"/>
      <c r="AK30" s="309">
        <f t="shared" si="20"/>
        <v>29.4</v>
      </c>
      <c r="AL30" s="310">
        <v>29.4</v>
      </c>
      <c r="AM30" s="310"/>
      <c r="AN30" s="237">
        <f t="shared" si="21"/>
        <v>2.4499999999999997</v>
      </c>
    </row>
    <row r="31" spans="1:40" ht="15">
      <c r="A31" s="239">
        <v>13</v>
      </c>
      <c r="B31" s="164" t="s">
        <v>13</v>
      </c>
      <c r="C31" s="55" t="s">
        <v>23</v>
      </c>
      <c r="D31" s="11">
        <v>3</v>
      </c>
      <c r="E31" s="11"/>
      <c r="F31" s="11">
        <v>8</v>
      </c>
      <c r="G31" s="57">
        <f t="shared" si="22"/>
        <v>7</v>
      </c>
      <c r="H31" s="236">
        <v>6.2</v>
      </c>
      <c r="I31" s="236">
        <v>0.8</v>
      </c>
      <c r="J31" s="57">
        <f t="shared" si="23"/>
        <v>7</v>
      </c>
      <c r="K31" s="236">
        <v>6.2</v>
      </c>
      <c r="L31" s="236">
        <v>0.8</v>
      </c>
      <c r="M31" s="57">
        <f t="shared" si="24"/>
        <v>7</v>
      </c>
      <c r="N31" s="236">
        <v>6.2</v>
      </c>
      <c r="O31" s="236">
        <v>0.8</v>
      </c>
      <c r="P31" s="57">
        <f t="shared" si="25"/>
        <v>7</v>
      </c>
      <c r="Q31" s="236">
        <v>6.2</v>
      </c>
      <c r="R31" s="236">
        <v>0.8</v>
      </c>
      <c r="S31" s="57">
        <f t="shared" si="26"/>
        <v>7</v>
      </c>
      <c r="T31" s="236">
        <v>6.2</v>
      </c>
      <c r="U31" s="236">
        <v>0.8</v>
      </c>
      <c r="V31" s="57">
        <f t="shared" si="27"/>
        <v>7</v>
      </c>
      <c r="W31" s="243">
        <v>6.2</v>
      </c>
      <c r="X31" s="243">
        <v>0.8</v>
      </c>
      <c r="Y31" s="57">
        <f t="shared" si="28"/>
        <v>0.7</v>
      </c>
      <c r="Z31" s="243"/>
      <c r="AA31" s="243">
        <f>'[6]Лист1'!$DR$22</f>
        <v>0.7</v>
      </c>
      <c r="AB31" s="57">
        <f t="shared" si="17"/>
        <v>0.7</v>
      </c>
      <c r="AC31" s="298"/>
      <c r="AD31" s="298">
        <v>0.7</v>
      </c>
      <c r="AE31" s="309">
        <f t="shared" si="18"/>
        <v>0.7</v>
      </c>
      <c r="AF31" s="309"/>
      <c r="AG31" s="309">
        <v>0.7</v>
      </c>
      <c r="AH31" s="309">
        <f t="shared" si="19"/>
        <v>0.7</v>
      </c>
      <c r="AI31" s="309"/>
      <c r="AJ31" s="309">
        <v>0.7</v>
      </c>
      <c r="AK31" s="309">
        <f t="shared" si="20"/>
        <v>0.7</v>
      </c>
      <c r="AL31" s="309"/>
      <c r="AM31" s="309">
        <v>0.7</v>
      </c>
      <c r="AN31" s="237">
        <f t="shared" si="21"/>
        <v>0.0875</v>
      </c>
    </row>
    <row r="32" spans="1:40" s="1" customFormat="1" ht="15">
      <c r="A32" s="239">
        <v>14</v>
      </c>
      <c r="B32" s="164" t="s">
        <v>13</v>
      </c>
      <c r="C32" s="55" t="s">
        <v>26</v>
      </c>
      <c r="D32" s="11">
        <v>32</v>
      </c>
      <c r="E32" s="11"/>
      <c r="F32" s="11">
        <v>22</v>
      </c>
      <c r="G32" s="57">
        <f t="shared" si="22"/>
        <v>175.4</v>
      </c>
      <c r="H32" s="57">
        <v>78.5</v>
      </c>
      <c r="I32" s="57">
        <v>96.9</v>
      </c>
      <c r="J32" s="57">
        <f t="shared" si="23"/>
        <v>175.4</v>
      </c>
      <c r="K32" s="57">
        <v>78.5</v>
      </c>
      <c r="L32" s="57">
        <v>96.9</v>
      </c>
      <c r="M32" s="57">
        <f t="shared" si="24"/>
        <v>160.89999999999998</v>
      </c>
      <c r="N32" s="57">
        <v>69.6</v>
      </c>
      <c r="O32" s="57">
        <v>91.3</v>
      </c>
      <c r="P32" s="57">
        <f t="shared" si="25"/>
        <v>160.89999999999998</v>
      </c>
      <c r="Q32" s="57">
        <v>69.6</v>
      </c>
      <c r="R32" s="57">
        <v>91.3</v>
      </c>
      <c r="S32" s="57">
        <f t="shared" si="26"/>
        <v>160.89999999999998</v>
      </c>
      <c r="T32" s="57">
        <v>69.6</v>
      </c>
      <c r="U32" s="57">
        <v>91.3</v>
      </c>
      <c r="V32" s="57">
        <f t="shared" si="27"/>
        <v>155.5</v>
      </c>
      <c r="W32" s="243">
        <v>67.9</v>
      </c>
      <c r="X32" s="243">
        <v>87.6</v>
      </c>
      <c r="Y32" s="57">
        <f t="shared" si="28"/>
        <v>155.5</v>
      </c>
      <c r="Z32" s="243">
        <f>'[6]Лист1'!$DQ$25</f>
        <v>67.9</v>
      </c>
      <c r="AA32" s="243">
        <f>'[6]Лист1'!$DR$25</f>
        <v>87.6</v>
      </c>
      <c r="AB32" s="57">
        <f t="shared" si="17"/>
        <v>155.5</v>
      </c>
      <c r="AC32" s="298">
        <v>67.9</v>
      </c>
      <c r="AD32" s="298">
        <v>87.6</v>
      </c>
      <c r="AE32" s="309">
        <f t="shared" si="18"/>
        <v>155.5</v>
      </c>
      <c r="AF32" s="309">
        <v>67.9</v>
      </c>
      <c r="AG32" s="309">
        <v>87.6</v>
      </c>
      <c r="AH32" s="309">
        <f t="shared" si="19"/>
        <v>155.5</v>
      </c>
      <c r="AI32" s="309">
        <v>67.9</v>
      </c>
      <c r="AJ32" s="309">
        <v>87.6</v>
      </c>
      <c r="AK32" s="309">
        <f t="shared" si="20"/>
        <v>155.5</v>
      </c>
      <c r="AL32" s="309">
        <v>67.9</v>
      </c>
      <c r="AM32" s="309">
        <v>87.6</v>
      </c>
      <c r="AN32" s="237">
        <f t="shared" si="21"/>
        <v>7.068181818181818</v>
      </c>
    </row>
    <row r="33" spans="1:40" s="1" customFormat="1" ht="15">
      <c r="A33" s="239">
        <v>15</v>
      </c>
      <c r="B33" s="164" t="s">
        <v>13</v>
      </c>
      <c r="C33" s="55" t="s">
        <v>27</v>
      </c>
      <c r="D33" s="11">
        <v>1</v>
      </c>
      <c r="E33" s="11"/>
      <c r="F33" s="11">
        <v>12</v>
      </c>
      <c r="G33" s="57">
        <f t="shared" si="22"/>
        <v>132</v>
      </c>
      <c r="H33" s="57">
        <v>95.4</v>
      </c>
      <c r="I33" s="57">
        <v>36.6</v>
      </c>
      <c r="J33" s="57">
        <f t="shared" si="23"/>
        <v>132</v>
      </c>
      <c r="K33" s="57">
        <v>95.4</v>
      </c>
      <c r="L33" s="57">
        <v>36.6</v>
      </c>
      <c r="M33" s="57">
        <f t="shared" si="24"/>
        <v>132</v>
      </c>
      <c r="N33" s="57">
        <v>95.4</v>
      </c>
      <c r="O33" s="57">
        <v>36.6</v>
      </c>
      <c r="P33" s="57">
        <f t="shared" si="25"/>
        <v>132</v>
      </c>
      <c r="Q33" s="57">
        <v>95.4</v>
      </c>
      <c r="R33" s="57">
        <v>36.6</v>
      </c>
      <c r="S33" s="57">
        <f t="shared" si="26"/>
        <v>132</v>
      </c>
      <c r="T33" s="57">
        <v>95.4</v>
      </c>
      <c r="U33" s="57">
        <v>36.6</v>
      </c>
      <c r="V33" s="57">
        <f t="shared" si="27"/>
        <v>132</v>
      </c>
      <c r="W33" s="243">
        <v>95.4</v>
      </c>
      <c r="X33" s="243">
        <v>36.6</v>
      </c>
      <c r="Y33" s="57">
        <f t="shared" si="28"/>
        <v>131.9</v>
      </c>
      <c r="Z33" s="243">
        <f>'[6]Лист1'!$DQ$26</f>
        <v>95.4</v>
      </c>
      <c r="AA33" s="243">
        <f>'[6]Лист1'!$DR$26</f>
        <v>36.5</v>
      </c>
      <c r="AB33" s="57">
        <f t="shared" si="17"/>
        <v>131.9</v>
      </c>
      <c r="AC33" s="298">
        <v>95.4</v>
      </c>
      <c r="AD33" s="298">
        <v>36.5</v>
      </c>
      <c r="AE33" s="309">
        <f t="shared" si="18"/>
        <v>131.9</v>
      </c>
      <c r="AF33" s="309">
        <v>95.4</v>
      </c>
      <c r="AG33" s="309">
        <v>36.5</v>
      </c>
      <c r="AH33" s="309">
        <f t="shared" si="19"/>
        <v>131.9</v>
      </c>
      <c r="AI33" s="309">
        <v>95.4</v>
      </c>
      <c r="AJ33" s="309">
        <v>36.5</v>
      </c>
      <c r="AK33" s="309">
        <f t="shared" si="20"/>
        <v>131.9</v>
      </c>
      <c r="AL33" s="309">
        <v>95.4</v>
      </c>
      <c r="AM33" s="309">
        <v>36.5</v>
      </c>
      <c r="AN33" s="237">
        <f t="shared" si="21"/>
        <v>10.991666666666667</v>
      </c>
    </row>
    <row r="34" spans="1:40" s="1" customFormat="1" ht="15">
      <c r="A34" s="239">
        <v>16</v>
      </c>
      <c r="B34" s="164" t="s">
        <v>13</v>
      </c>
      <c r="C34" s="55" t="s">
        <v>27</v>
      </c>
      <c r="D34" s="11">
        <v>3</v>
      </c>
      <c r="E34" s="11" t="s">
        <v>18</v>
      </c>
      <c r="F34" s="11">
        <v>12</v>
      </c>
      <c r="G34" s="57">
        <f t="shared" si="22"/>
        <v>0.8</v>
      </c>
      <c r="H34" s="57">
        <v>0.8</v>
      </c>
      <c r="I34" s="57"/>
      <c r="J34" s="57">
        <f t="shared" si="23"/>
        <v>0.8</v>
      </c>
      <c r="K34" s="57">
        <v>0.8</v>
      </c>
      <c r="L34" s="57"/>
      <c r="M34" s="57">
        <f t="shared" si="24"/>
        <v>0.8</v>
      </c>
      <c r="N34" s="57">
        <v>0.8</v>
      </c>
      <c r="O34" s="57"/>
      <c r="P34" s="57">
        <f t="shared" si="25"/>
        <v>0.8</v>
      </c>
      <c r="Q34" s="57">
        <v>0.8</v>
      </c>
      <c r="R34" s="57"/>
      <c r="S34" s="57">
        <f t="shared" si="26"/>
        <v>0.8</v>
      </c>
      <c r="T34" s="57">
        <v>0.8</v>
      </c>
      <c r="U34" s="57"/>
      <c r="V34" s="57">
        <f t="shared" si="27"/>
        <v>0.8</v>
      </c>
      <c r="W34" s="243">
        <v>0.8</v>
      </c>
      <c r="X34" s="57"/>
      <c r="Y34" s="57">
        <f t="shared" si="28"/>
        <v>0.8</v>
      </c>
      <c r="Z34" s="243">
        <f>'[6]Лист1'!$DQ$28</f>
        <v>0.8</v>
      </c>
      <c r="AA34" s="57"/>
      <c r="AB34" s="57">
        <f t="shared" si="17"/>
        <v>0.8</v>
      </c>
      <c r="AC34" s="298">
        <v>0.8</v>
      </c>
      <c r="AD34" s="57"/>
      <c r="AE34" s="309">
        <f t="shared" si="18"/>
        <v>0.8</v>
      </c>
      <c r="AF34" s="310">
        <v>0.8</v>
      </c>
      <c r="AG34" s="310"/>
      <c r="AH34" s="309">
        <f t="shared" si="19"/>
        <v>0.8</v>
      </c>
      <c r="AI34" s="310">
        <v>0.8</v>
      </c>
      <c r="AJ34" s="310"/>
      <c r="AK34" s="309">
        <f t="shared" si="20"/>
        <v>0.8</v>
      </c>
      <c r="AL34" s="310">
        <v>0.8</v>
      </c>
      <c r="AM34" s="310"/>
      <c r="AN34" s="237">
        <f t="shared" si="21"/>
        <v>0.06666666666666667</v>
      </c>
    </row>
    <row r="35" spans="1:40" ht="15">
      <c r="A35" s="239">
        <v>17</v>
      </c>
      <c r="B35" s="268" t="s">
        <v>13</v>
      </c>
      <c r="C35" s="55" t="s">
        <v>27</v>
      </c>
      <c r="D35" s="11">
        <v>6</v>
      </c>
      <c r="E35" s="11"/>
      <c r="F35" s="11">
        <v>4</v>
      </c>
      <c r="G35" s="57">
        <f t="shared" si="22"/>
        <v>0.3</v>
      </c>
      <c r="H35" s="236"/>
      <c r="I35" s="236">
        <v>0.3</v>
      </c>
      <c r="J35" s="57">
        <f t="shared" si="23"/>
        <v>0.3</v>
      </c>
      <c r="K35" s="236"/>
      <c r="L35" s="236">
        <v>0.3</v>
      </c>
      <c r="M35" s="57">
        <f t="shared" si="24"/>
        <v>0.3</v>
      </c>
      <c r="N35" s="236"/>
      <c r="O35" s="236">
        <v>0.3</v>
      </c>
      <c r="P35" s="57">
        <f t="shared" si="25"/>
        <v>0.3</v>
      </c>
      <c r="Q35" s="236"/>
      <c r="R35" s="236">
        <v>0.3</v>
      </c>
      <c r="S35" s="57">
        <f t="shared" si="26"/>
        <v>0.3</v>
      </c>
      <c r="T35" s="236"/>
      <c r="U35" s="236">
        <v>0.3</v>
      </c>
      <c r="V35" s="57">
        <f t="shared" si="27"/>
        <v>0.3</v>
      </c>
      <c r="W35" s="236"/>
      <c r="X35" s="238">
        <v>0.3</v>
      </c>
      <c r="Y35" s="57">
        <f t="shared" si="28"/>
        <v>0.3</v>
      </c>
      <c r="Z35" s="236"/>
      <c r="AA35" s="238">
        <f>'[6]Лист1'!$DR$29</f>
        <v>0.3</v>
      </c>
      <c r="AB35" s="57">
        <f t="shared" si="17"/>
        <v>0.3</v>
      </c>
      <c r="AC35" s="236"/>
      <c r="AD35" s="262">
        <v>0.3</v>
      </c>
      <c r="AE35" s="309">
        <f t="shared" si="18"/>
        <v>0.3</v>
      </c>
      <c r="AF35" s="308"/>
      <c r="AG35" s="308">
        <v>0.3</v>
      </c>
      <c r="AH35" s="309">
        <f t="shared" si="19"/>
        <v>0.3</v>
      </c>
      <c r="AI35" s="308"/>
      <c r="AJ35" s="308">
        <v>0.3</v>
      </c>
      <c r="AK35" s="309">
        <f t="shared" si="20"/>
        <v>0.3</v>
      </c>
      <c r="AL35" s="308"/>
      <c r="AM35" s="308">
        <v>0.3</v>
      </c>
      <c r="AN35" s="237">
        <f t="shared" si="21"/>
        <v>0.075</v>
      </c>
    </row>
    <row r="36" spans="1:40" ht="15">
      <c r="A36" s="239">
        <v>18</v>
      </c>
      <c r="B36" s="164" t="s">
        <v>13</v>
      </c>
      <c r="C36" s="55" t="s">
        <v>36</v>
      </c>
      <c r="D36" s="11">
        <v>6</v>
      </c>
      <c r="E36" s="11"/>
      <c r="F36" s="11">
        <v>16</v>
      </c>
      <c r="G36" s="57">
        <f t="shared" si="22"/>
        <v>929.5999999999999</v>
      </c>
      <c r="H36" s="236">
        <v>261.7</v>
      </c>
      <c r="I36" s="236">
        <v>667.9</v>
      </c>
      <c r="J36" s="57">
        <f t="shared" si="23"/>
        <v>929.5999999999999</v>
      </c>
      <c r="K36" s="236">
        <v>261.7</v>
      </c>
      <c r="L36" s="236">
        <v>667.9</v>
      </c>
      <c r="M36" s="57">
        <f t="shared" si="24"/>
        <v>929.5999999999999</v>
      </c>
      <c r="N36" s="236">
        <v>261.7</v>
      </c>
      <c r="O36" s="236">
        <v>667.9</v>
      </c>
      <c r="P36" s="57">
        <f t="shared" si="25"/>
        <v>908.2</v>
      </c>
      <c r="Q36" s="236">
        <v>240.3</v>
      </c>
      <c r="R36" s="236">
        <v>667.9</v>
      </c>
      <c r="S36" s="57">
        <f t="shared" si="26"/>
        <v>908.2</v>
      </c>
      <c r="T36" s="236">
        <v>240.3</v>
      </c>
      <c r="U36" s="236">
        <v>667.9</v>
      </c>
      <c r="V36" s="57">
        <f t="shared" si="27"/>
        <v>902.5999999999999</v>
      </c>
      <c r="W36" s="243">
        <v>234.7</v>
      </c>
      <c r="X36" s="243">
        <v>667.9</v>
      </c>
      <c r="Y36" s="57">
        <f t="shared" si="28"/>
        <v>902.3</v>
      </c>
      <c r="Z36" s="243">
        <f>'[6]Лист1'!$DQ$41</f>
        <v>234.4</v>
      </c>
      <c r="AA36" s="243">
        <f>'[6]Лист1'!$DR$41</f>
        <v>667.9</v>
      </c>
      <c r="AB36" s="57">
        <f t="shared" si="17"/>
        <v>901.3</v>
      </c>
      <c r="AC36" s="298">
        <v>233.4</v>
      </c>
      <c r="AD36" s="298">
        <v>667.9</v>
      </c>
      <c r="AE36" s="309">
        <f t="shared" si="18"/>
        <v>917.3</v>
      </c>
      <c r="AF36" s="309">
        <v>233.4</v>
      </c>
      <c r="AG36" s="309">
        <v>683.9</v>
      </c>
      <c r="AH36" s="309">
        <f t="shared" si="19"/>
        <v>896.1</v>
      </c>
      <c r="AI36" s="309">
        <v>227.9</v>
      </c>
      <c r="AJ36" s="309">
        <v>668.2</v>
      </c>
      <c r="AK36" s="309">
        <f t="shared" si="20"/>
        <v>800.1</v>
      </c>
      <c r="AL36" s="309">
        <v>205.4</v>
      </c>
      <c r="AM36" s="309">
        <v>594.7</v>
      </c>
      <c r="AN36" s="237">
        <f t="shared" si="21"/>
        <v>50.00625</v>
      </c>
    </row>
    <row r="37" spans="1:40" ht="15">
      <c r="A37" s="239">
        <v>19</v>
      </c>
      <c r="B37" s="164" t="s">
        <v>13</v>
      </c>
      <c r="C37" s="55" t="s">
        <v>36</v>
      </c>
      <c r="D37" s="11">
        <v>8</v>
      </c>
      <c r="E37" s="11"/>
      <c r="F37" s="11">
        <v>12</v>
      </c>
      <c r="G37" s="57">
        <f t="shared" si="22"/>
        <v>159.6</v>
      </c>
      <c r="H37" s="236">
        <v>53</v>
      </c>
      <c r="I37" s="236">
        <v>106.6</v>
      </c>
      <c r="J37" s="57">
        <f t="shared" si="23"/>
        <v>159.89999999999998</v>
      </c>
      <c r="K37" s="236">
        <v>53.3</v>
      </c>
      <c r="L37" s="236">
        <v>106.6</v>
      </c>
      <c r="M37" s="57">
        <f t="shared" si="24"/>
        <v>159.89999999999998</v>
      </c>
      <c r="N37" s="236">
        <v>53.3</v>
      </c>
      <c r="O37" s="236">
        <v>106.6</v>
      </c>
      <c r="P37" s="57">
        <f t="shared" si="25"/>
        <v>159.89999999999998</v>
      </c>
      <c r="Q37" s="236">
        <v>53.3</v>
      </c>
      <c r="R37" s="236">
        <v>106.6</v>
      </c>
      <c r="S37" s="57">
        <f t="shared" si="26"/>
        <v>162.89999999999998</v>
      </c>
      <c r="T37" s="236">
        <v>53.3</v>
      </c>
      <c r="U37" s="236">
        <v>109.6</v>
      </c>
      <c r="V37" s="57">
        <f t="shared" si="27"/>
        <v>162.89999999999998</v>
      </c>
      <c r="W37" s="243">
        <v>53.3</v>
      </c>
      <c r="X37" s="243">
        <v>109.6</v>
      </c>
      <c r="Y37" s="57">
        <f t="shared" si="28"/>
        <v>162.89999999999998</v>
      </c>
      <c r="Z37" s="243">
        <f>'[6]Лист1'!$DQ$42</f>
        <v>53.3</v>
      </c>
      <c r="AA37" s="243">
        <f>'[6]Лист1'!$DR$42</f>
        <v>109.6</v>
      </c>
      <c r="AB37" s="57">
        <f t="shared" si="17"/>
        <v>162.89999999999998</v>
      </c>
      <c r="AC37" s="298">
        <v>53.3</v>
      </c>
      <c r="AD37" s="298">
        <v>109.6</v>
      </c>
      <c r="AE37" s="309">
        <f t="shared" si="18"/>
        <v>162.89999999999998</v>
      </c>
      <c r="AF37" s="309">
        <v>53.3</v>
      </c>
      <c r="AG37" s="309">
        <v>109.6</v>
      </c>
      <c r="AH37" s="309">
        <f t="shared" si="19"/>
        <v>162.89999999999998</v>
      </c>
      <c r="AI37" s="309">
        <v>53.3</v>
      </c>
      <c r="AJ37" s="309">
        <v>109.6</v>
      </c>
      <c r="AK37" s="309">
        <f t="shared" si="20"/>
        <v>152.2</v>
      </c>
      <c r="AL37" s="309">
        <v>49.9</v>
      </c>
      <c r="AM37" s="309">
        <v>102.3</v>
      </c>
      <c r="AN37" s="237">
        <f t="shared" si="21"/>
        <v>12.683333333333332</v>
      </c>
    </row>
    <row r="38" spans="1:40" ht="15">
      <c r="A38" s="239">
        <v>20</v>
      </c>
      <c r="B38" s="268" t="s">
        <v>13</v>
      </c>
      <c r="C38" s="55" t="s">
        <v>29</v>
      </c>
      <c r="D38" s="11">
        <v>9</v>
      </c>
      <c r="E38" s="11"/>
      <c r="F38" s="11">
        <v>52</v>
      </c>
      <c r="G38" s="57">
        <f t="shared" si="22"/>
        <v>530.2</v>
      </c>
      <c r="H38" s="236">
        <v>92</v>
      </c>
      <c r="I38" s="236">
        <v>438.2</v>
      </c>
      <c r="J38" s="57">
        <f t="shared" si="23"/>
        <v>530.2</v>
      </c>
      <c r="K38" s="236">
        <v>92</v>
      </c>
      <c r="L38" s="236">
        <v>438.2</v>
      </c>
      <c r="M38" s="57">
        <f t="shared" si="24"/>
        <v>525.4</v>
      </c>
      <c r="N38" s="236">
        <v>92</v>
      </c>
      <c r="O38" s="236">
        <v>433.4</v>
      </c>
      <c r="P38" s="57">
        <f t="shared" si="25"/>
        <v>520.9</v>
      </c>
      <c r="Q38" s="236">
        <v>87.5</v>
      </c>
      <c r="R38" s="236">
        <v>433.4</v>
      </c>
      <c r="S38" s="57">
        <f t="shared" si="26"/>
        <v>509.79999999999995</v>
      </c>
      <c r="T38" s="236">
        <v>85.6</v>
      </c>
      <c r="U38" s="236">
        <v>424.2</v>
      </c>
      <c r="V38" s="57">
        <f t="shared" si="27"/>
        <v>493.9</v>
      </c>
      <c r="W38" s="238">
        <v>86.7</v>
      </c>
      <c r="X38" s="238">
        <v>407.2</v>
      </c>
      <c r="Y38" s="57">
        <f t="shared" si="28"/>
        <v>462.90000000000003</v>
      </c>
      <c r="Z38" s="238">
        <f>'[6]Лист1'!$DQ$32</f>
        <v>84.8</v>
      </c>
      <c r="AA38" s="238">
        <f>'[6]Лист1'!$DR$32</f>
        <v>378.1</v>
      </c>
      <c r="AB38" s="57">
        <f t="shared" si="17"/>
        <v>434.5</v>
      </c>
      <c r="AC38" s="262">
        <v>82.9</v>
      </c>
      <c r="AD38" s="262">
        <v>351.6</v>
      </c>
      <c r="AE38" s="309">
        <f t="shared" si="18"/>
        <v>411.2</v>
      </c>
      <c r="AF38" s="308">
        <v>82.8</v>
      </c>
      <c r="AG38" s="308">
        <v>328.4</v>
      </c>
      <c r="AH38" s="309">
        <f t="shared" si="19"/>
        <v>409.40000000000003</v>
      </c>
      <c r="AI38" s="308">
        <v>82.8</v>
      </c>
      <c r="AJ38" s="308">
        <v>326.6</v>
      </c>
      <c r="AK38" s="309">
        <f t="shared" si="20"/>
        <v>409.40000000000003</v>
      </c>
      <c r="AL38" s="308">
        <v>82.8</v>
      </c>
      <c r="AM38" s="308">
        <v>326.6</v>
      </c>
      <c r="AN38" s="237">
        <f t="shared" si="21"/>
        <v>7.8730769230769235</v>
      </c>
    </row>
    <row r="39" spans="1:40" s="1" customFormat="1" ht="15" hidden="1" outlineLevel="1">
      <c r="A39" s="239">
        <f>A38+1</f>
        <v>21</v>
      </c>
      <c r="B39" s="164" t="s">
        <v>13</v>
      </c>
      <c r="C39" s="55" t="s">
        <v>28</v>
      </c>
      <c r="D39" s="11">
        <v>66</v>
      </c>
      <c r="E39" s="11" t="s">
        <v>17</v>
      </c>
      <c r="F39" s="11">
        <v>2</v>
      </c>
      <c r="G39" s="57">
        <f>H39+I39</f>
        <v>21.900000000000002</v>
      </c>
      <c r="H39" s="57">
        <v>21.8</v>
      </c>
      <c r="I39" s="57">
        <v>0.1</v>
      </c>
      <c r="J39" s="57">
        <f>K39+L39</f>
        <v>0</v>
      </c>
      <c r="K39" s="57"/>
      <c r="L39" s="57"/>
      <c r="M39" s="57">
        <f>N39+O39</f>
        <v>0</v>
      </c>
      <c r="N39" s="57"/>
      <c r="O39" s="57"/>
      <c r="P39" s="57">
        <f>Q39+R39</f>
        <v>0</v>
      </c>
      <c r="Q39" s="57">
        <v>0</v>
      </c>
      <c r="R39" s="57">
        <v>0</v>
      </c>
      <c r="S39" s="57">
        <f>T39+U39</f>
        <v>0</v>
      </c>
      <c r="T39" s="57"/>
      <c r="U39" s="57"/>
      <c r="V39" s="57">
        <f>W39+X39</f>
        <v>0</v>
      </c>
      <c r="W39" s="57"/>
      <c r="X39" s="57"/>
      <c r="Y39" s="57"/>
      <c r="Z39" s="57"/>
      <c r="AA39" s="57"/>
      <c r="AB39" s="57">
        <f t="shared" si="17"/>
        <v>0</v>
      </c>
      <c r="AC39" s="57"/>
      <c r="AD39" s="57"/>
      <c r="AE39" s="309">
        <f t="shared" si="18"/>
        <v>0</v>
      </c>
      <c r="AF39" s="310"/>
      <c r="AG39" s="310"/>
      <c r="AH39" s="309">
        <f t="shared" si="19"/>
        <v>0</v>
      </c>
      <c r="AI39" s="310"/>
      <c r="AJ39" s="310"/>
      <c r="AK39" s="309">
        <f t="shared" si="20"/>
        <v>0</v>
      </c>
      <c r="AL39" s="310"/>
      <c r="AM39" s="310"/>
      <c r="AN39" s="237">
        <f t="shared" si="21"/>
        <v>0</v>
      </c>
    </row>
    <row r="40" spans="1:40" s="1" customFormat="1" ht="15" collapsed="1">
      <c r="A40" s="239">
        <v>21</v>
      </c>
      <c r="B40" s="164" t="s">
        <v>13</v>
      </c>
      <c r="C40" s="55" t="s">
        <v>31</v>
      </c>
      <c r="D40" s="11">
        <v>33</v>
      </c>
      <c r="E40" s="11"/>
      <c r="F40" s="11">
        <v>16</v>
      </c>
      <c r="G40" s="57">
        <f>H40+I40</f>
        <v>151.1</v>
      </c>
      <c r="H40" s="57">
        <v>51.8</v>
      </c>
      <c r="I40" s="57">
        <v>99.3</v>
      </c>
      <c r="J40" s="57">
        <f>K40+L40</f>
        <v>149.89999999999998</v>
      </c>
      <c r="K40" s="57">
        <v>51.8</v>
      </c>
      <c r="L40" s="57">
        <v>98.1</v>
      </c>
      <c r="M40" s="57">
        <f>N40+O40</f>
        <v>145.2</v>
      </c>
      <c r="N40" s="57">
        <v>47.1</v>
      </c>
      <c r="O40" s="57">
        <v>98.1</v>
      </c>
      <c r="P40" s="57">
        <f>Q40+R40</f>
        <v>131.3</v>
      </c>
      <c r="Q40" s="57">
        <v>34.4</v>
      </c>
      <c r="R40" s="57">
        <v>96.9</v>
      </c>
      <c r="S40" s="57">
        <f>T40+U40</f>
        <v>125.5</v>
      </c>
      <c r="T40" s="57">
        <v>32.5</v>
      </c>
      <c r="U40" s="57">
        <v>93</v>
      </c>
      <c r="V40" s="57">
        <f>W40+X40</f>
        <v>119.6</v>
      </c>
      <c r="W40" s="243">
        <v>32.5</v>
      </c>
      <c r="X40" s="243">
        <v>87.1</v>
      </c>
      <c r="Y40" s="57">
        <f>Z40+AA40</f>
        <v>108</v>
      </c>
      <c r="Z40" s="243">
        <f>'[6]Лист1'!$DQ$34</f>
        <v>32.5</v>
      </c>
      <c r="AA40" s="243">
        <f>'[6]Лист1'!$DR$34</f>
        <v>75.5</v>
      </c>
      <c r="AB40" s="57">
        <f t="shared" si="17"/>
        <v>102.1</v>
      </c>
      <c r="AC40" s="298">
        <v>32.5</v>
      </c>
      <c r="AD40" s="298">
        <v>69.6</v>
      </c>
      <c r="AE40" s="309">
        <f t="shared" si="18"/>
        <v>96.3</v>
      </c>
      <c r="AF40" s="309">
        <v>32.5</v>
      </c>
      <c r="AG40" s="309">
        <v>63.8</v>
      </c>
      <c r="AH40" s="309">
        <f t="shared" si="19"/>
        <v>90.4</v>
      </c>
      <c r="AI40" s="309">
        <v>32.5</v>
      </c>
      <c r="AJ40" s="309">
        <v>57.9</v>
      </c>
      <c r="AK40" s="309">
        <f t="shared" si="20"/>
        <v>90.4</v>
      </c>
      <c r="AL40" s="309">
        <v>32.5</v>
      </c>
      <c r="AM40" s="309">
        <v>57.9</v>
      </c>
      <c r="AN40" s="237">
        <f t="shared" si="21"/>
        <v>5.65</v>
      </c>
    </row>
    <row r="41" spans="1:40" s="1" customFormat="1" ht="15">
      <c r="A41" s="239">
        <v>22</v>
      </c>
      <c r="B41" s="164" t="s">
        <v>13</v>
      </c>
      <c r="C41" s="55" t="s">
        <v>31</v>
      </c>
      <c r="D41" s="11">
        <v>45</v>
      </c>
      <c r="E41" s="11"/>
      <c r="F41" s="11">
        <v>12</v>
      </c>
      <c r="G41" s="57">
        <f>H41+I41</f>
        <v>51.8</v>
      </c>
      <c r="H41" s="57">
        <v>44.9</v>
      </c>
      <c r="I41" s="57">
        <v>6.9</v>
      </c>
      <c r="J41" s="57">
        <f>K41+L41</f>
        <v>51.8</v>
      </c>
      <c r="K41" s="57">
        <v>44.9</v>
      </c>
      <c r="L41" s="57">
        <v>6.9</v>
      </c>
      <c r="M41" s="57">
        <f>N41+O41</f>
        <v>51.8</v>
      </c>
      <c r="N41" s="57">
        <v>44.9</v>
      </c>
      <c r="O41" s="57">
        <v>6.9</v>
      </c>
      <c r="P41" s="57">
        <f>Q41+R41</f>
        <v>51.8</v>
      </c>
      <c r="Q41" s="57">
        <v>44.9</v>
      </c>
      <c r="R41" s="57">
        <v>6.9</v>
      </c>
      <c r="S41" s="57">
        <f>T41+U41</f>
        <v>51.8</v>
      </c>
      <c r="T41" s="57">
        <v>44.9</v>
      </c>
      <c r="U41" s="57">
        <v>6.9</v>
      </c>
      <c r="V41" s="57">
        <f>W41+X41</f>
        <v>51.8</v>
      </c>
      <c r="W41" s="243">
        <v>44.9</v>
      </c>
      <c r="X41" s="243">
        <v>6.9</v>
      </c>
      <c r="Y41" s="57">
        <f>Z41+AA41</f>
        <v>51.8</v>
      </c>
      <c r="Z41" s="243">
        <f>'[6]Лист1'!$DQ$35</f>
        <v>44.9</v>
      </c>
      <c r="AA41" s="243">
        <f>'[6]Лист1'!$DR$35</f>
        <v>6.9</v>
      </c>
      <c r="AB41" s="57">
        <f t="shared" si="17"/>
        <v>51.6</v>
      </c>
      <c r="AC41" s="298">
        <v>44.7</v>
      </c>
      <c r="AD41" s="298">
        <v>6.9</v>
      </c>
      <c r="AE41" s="309">
        <f t="shared" si="18"/>
        <v>51.8</v>
      </c>
      <c r="AF41" s="309">
        <v>44.9</v>
      </c>
      <c r="AG41" s="309">
        <v>6.9</v>
      </c>
      <c r="AH41" s="309">
        <f t="shared" si="19"/>
        <v>51.8</v>
      </c>
      <c r="AI41" s="309">
        <v>44.9</v>
      </c>
      <c r="AJ41" s="309">
        <v>6.9</v>
      </c>
      <c r="AK41" s="309">
        <f t="shared" si="20"/>
        <v>51.8</v>
      </c>
      <c r="AL41" s="309">
        <v>44.9</v>
      </c>
      <c r="AM41" s="309">
        <v>6.9</v>
      </c>
      <c r="AN41" s="237">
        <f t="shared" si="21"/>
        <v>4.316666666666666</v>
      </c>
    </row>
    <row r="42" spans="1:40" s="264" customFormat="1" ht="15">
      <c r="A42" s="269"/>
      <c r="B42" s="263" t="s">
        <v>8</v>
      </c>
      <c r="C42" s="271"/>
      <c r="D42" s="269"/>
      <c r="E42" s="269"/>
      <c r="F42" s="244">
        <f>SUM(F18:F41)-F39-F21</f>
        <v>396</v>
      </c>
      <c r="G42" s="245">
        <f aca="true" t="shared" si="29" ref="G42:L42">SUM(G18:G41)</f>
        <v>4010.2000000000007</v>
      </c>
      <c r="H42" s="245">
        <f t="shared" si="29"/>
        <v>1560.8</v>
      </c>
      <c r="I42" s="245">
        <f t="shared" si="29"/>
        <v>2449.3999999999996</v>
      </c>
      <c r="J42" s="245">
        <f t="shared" si="29"/>
        <v>3976.600000000001</v>
      </c>
      <c r="K42" s="245">
        <f t="shared" si="29"/>
        <v>1528.5000000000002</v>
      </c>
      <c r="L42" s="245">
        <f t="shared" si="29"/>
        <v>2448.0999999999995</v>
      </c>
      <c r="M42" s="245">
        <f aca="true" t="shared" si="30" ref="M42:R42">SUM(M18:M41)</f>
        <v>3912.7000000000007</v>
      </c>
      <c r="N42" s="245">
        <f t="shared" si="30"/>
        <v>1481.6000000000001</v>
      </c>
      <c r="O42" s="245">
        <f t="shared" si="30"/>
        <v>2431.1</v>
      </c>
      <c r="P42" s="245">
        <f t="shared" si="30"/>
        <v>3857.500000000001</v>
      </c>
      <c r="Q42" s="245">
        <f t="shared" si="30"/>
        <v>1433.0000000000002</v>
      </c>
      <c r="R42" s="245">
        <f t="shared" si="30"/>
        <v>2424.5</v>
      </c>
      <c r="S42" s="245">
        <f aca="true" t="shared" si="31" ref="S42:X42">SUM(S18:S41)</f>
        <v>3834.9000000000005</v>
      </c>
      <c r="T42" s="245">
        <f t="shared" si="31"/>
        <v>1427.9</v>
      </c>
      <c r="U42" s="245">
        <f t="shared" si="31"/>
        <v>2406.9999999999995</v>
      </c>
      <c r="V42" s="245">
        <f t="shared" si="31"/>
        <v>3784.4000000000005</v>
      </c>
      <c r="W42" s="245">
        <f t="shared" si="31"/>
        <v>1413.9</v>
      </c>
      <c r="X42" s="245">
        <f t="shared" si="31"/>
        <v>2370.4999999999995</v>
      </c>
      <c r="Y42" s="245">
        <f aca="true" t="shared" si="32" ref="Y42:AJ42">SUM(Y18:Y41)</f>
        <v>3666.7000000000007</v>
      </c>
      <c r="Z42" s="245">
        <f t="shared" si="32"/>
        <v>1537.8999999999999</v>
      </c>
      <c r="AA42" s="245">
        <f t="shared" si="32"/>
        <v>2297.6</v>
      </c>
      <c r="AB42" s="245">
        <f t="shared" si="32"/>
        <v>3611.3</v>
      </c>
      <c r="AC42" s="245">
        <f t="shared" si="32"/>
        <v>1362.1</v>
      </c>
      <c r="AD42" s="245">
        <f t="shared" si="32"/>
        <v>2249.2</v>
      </c>
      <c r="AE42" s="245">
        <f>SUM(AE18:AE41)</f>
        <v>3508.5000000000005</v>
      </c>
      <c r="AF42" s="245">
        <f t="shared" si="32"/>
        <v>1346</v>
      </c>
      <c r="AG42" s="245">
        <f t="shared" si="32"/>
        <v>2162.5</v>
      </c>
      <c r="AH42" s="245">
        <f>SUM(AH18:AH41)</f>
        <v>3397.300000000001</v>
      </c>
      <c r="AI42" s="245">
        <f t="shared" si="32"/>
        <v>1327.1</v>
      </c>
      <c r="AJ42" s="245">
        <f t="shared" si="32"/>
        <v>2070.2000000000003</v>
      </c>
      <c r="AK42" s="245">
        <f>SUM(AK18:AK41)</f>
        <v>3280.9000000000005</v>
      </c>
      <c r="AL42" s="245">
        <f>SUM(AL18:AL41)</f>
        <v>1297.9</v>
      </c>
      <c r="AM42" s="245">
        <f>SUM(AM18:AM41)</f>
        <v>1983.0000000000005</v>
      </c>
      <c r="AN42" s="246"/>
    </row>
    <row r="43" spans="25:27" ht="15">
      <c r="Y43" s="235">
        <f>Y16+Y42</f>
        <v>14392.300000000001</v>
      </c>
      <c r="Z43" s="235">
        <f>Z16+Z42</f>
        <v>10303.5</v>
      </c>
      <c r="AA43" s="235">
        <f>AA16+AA42</f>
        <v>4257.6</v>
      </c>
    </row>
    <row r="44" ht="15">
      <c r="B44" s="272"/>
    </row>
  </sheetData>
  <sheetProtection/>
  <mergeCells count="44">
    <mergeCell ref="A4:A6"/>
    <mergeCell ref="AK4:AM4"/>
    <mergeCell ref="AK5:AK6"/>
    <mergeCell ref="AL5:AM5"/>
    <mergeCell ref="C4:E4"/>
    <mergeCell ref="S5:S6"/>
    <mergeCell ref="K5:L5"/>
    <mergeCell ref="V5:V6"/>
    <mergeCell ref="A1:I1"/>
    <mergeCell ref="C2:I2"/>
    <mergeCell ref="G4:I4"/>
    <mergeCell ref="G5:G6"/>
    <mergeCell ref="D5:D6"/>
    <mergeCell ref="E5:E6"/>
    <mergeCell ref="Q5:R5"/>
    <mergeCell ref="M5:M6"/>
    <mergeCell ref="M4:O4"/>
    <mergeCell ref="N5:O5"/>
    <mergeCell ref="A17:AN17"/>
    <mergeCell ref="C5:C6"/>
    <mergeCell ref="B4:B6"/>
    <mergeCell ref="F4:F6"/>
    <mergeCell ref="H5:I5"/>
    <mergeCell ref="J5:J6"/>
    <mergeCell ref="J4:L4"/>
    <mergeCell ref="Y5:Y6"/>
    <mergeCell ref="Z5:AA5"/>
    <mergeCell ref="AH4:AJ4"/>
    <mergeCell ref="AH5:AH6"/>
    <mergeCell ref="AI5:AJ5"/>
    <mergeCell ref="AC5:AD5"/>
    <mergeCell ref="Y4:AA4"/>
    <mergeCell ref="P4:R4"/>
    <mergeCell ref="P5:P6"/>
    <mergeCell ref="AN4:AN6"/>
    <mergeCell ref="AB4:AD4"/>
    <mergeCell ref="W5:X5"/>
    <mergeCell ref="S4:U4"/>
    <mergeCell ref="T5:U5"/>
    <mergeCell ref="V4:X4"/>
    <mergeCell ref="AE4:AG4"/>
    <mergeCell ref="AE5:AE6"/>
    <mergeCell ref="AF5:AG5"/>
    <mergeCell ref="AB5:AB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9"/>
  <sheetViews>
    <sheetView zoomScaleSheetLayoutView="100" zoomScalePageLayoutView="0" workbookViewId="0" topLeftCell="A1">
      <selection activeCell="A21" sqref="A21:AN21"/>
    </sheetView>
  </sheetViews>
  <sheetFormatPr defaultColWidth="9.140625" defaultRowHeight="15" outlineLevelRow="1" outlineLevelCol="1"/>
  <cols>
    <col min="1" max="1" width="5.00390625" style="229" customWidth="1"/>
    <col min="2" max="2" width="21.140625" style="229" customWidth="1"/>
    <col min="3" max="3" width="17.140625" style="229" customWidth="1"/>
    <col min="4" max="6" width="9.140625" style="275" customWidth="1"/>
    <col min="7" max="9" width="12.8515625" style="276" hidden="1" customWidth="1" outlineLevel="1"/>
    <col min="10" max="10" width="12.8515625" style="276" hidden="1" customWidth="1" outlineLevel="1" collapsed="1"/>
    <col min="11" max="12" width="12.8515625" style="276" hidden="1" customWidth="1" outlineLevel="1"/>
    <col min="13" max="13" width="12.8515625" style="276" hidden="1" customWidth="1" outlineLevel="1" collapsed="1"/>
    <col min="14" max="15" width="12.8515625" style="276" hidden="1" customWidth="1" outlineLevel="1"/>
    <col min="16" max="16" width="12.8515625" style="276" hidden="1" customWidth="1" outlineLevel="1" collapsed="1"/>
    <col min="17" max="18" width="12.8515625" style="276" hidden="1" customWidth="1" outlineLevel="1"/>
    <col min="19" max="19" width="12.8515625" style="276" hidden="1" customWidth="1" outlineLevel="1" collapsed="1"/>
    <col min="20" max="24" width="12.8515625" style="276" hidden="1" customWidth="1" outlineLevel="1"/>
    <col min="25" max="25" width="12.8515625" style="276" hidden="1" customWidth="1" outlineLevel="1" collapsed="1"/>
    <col min="26" max="27" width="12.8515625" style="276" hidden="1" customWidth="1" outlineLevel="1"/>
    <col min="28" max="28" width="12.8515625" style="276" hidden="1" customWidth="1" outlineLevel="1" collapsed="1"/>
    <col min="29" max="30" width="12.8515625" style="276" hidden="1" customWidth="1" outlineLevel="1"/>
    <col min="31" max="31" width="12.8515625" style="276" hidden="1" customWidth="1" outlineLevel="1" collapsed="1"/>
    <col min="32" max="33" width="12.8515625" style="276" hidden="1" customWidth="1" outlineLevel="1"/>
    <col min="34" max="34" width="12.8515625" style="276" hidden="1" customWidth="1" outlineLevel="1" collapsed="1"/>
    <col min="35" max="36" width="12.8515625" style="276" hidden="1" customWidth="1" outlineLevel="1"/>
    <col min="37" max="37" width="12.8515625" style="276" customWidth="1" collapsed="1"/>
    <col min="38" max="39" width="12.8515625" style="276" customWidth="1"/>
    <col min="40" max="40" width="12.8515625" style="229" customWidth="1"/>
    <col min="41" max="16384" width="9.140625" style="229" customWidth="1"/>
  </cols>
  <sheetData>
    <row r="1" spans="2:39" ht="15">
      <c r="B1" s="391" t="s">
        <v>118</v>
      </c>
      <c r="C1" s="391"/>
      <c r="D1" s="391"/>
      <c r="E1" s="391"/>
      <c r="F1" s="391"/>
      <c r="G1" s="391"/>
      <c r="H1" s="391"/>
      <c r="I1" s="391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85"/>
      <c r="AC1" s="285"/>
      <c r="AD1" s="285"/>
      <c r="AE1" s="305"/>
      <c r="AF1" s="305"/>
      <c r="AG1" s="305"/>
      <c r="AH1" s="319"/>
      <c r="AI1" s="319"/>
      <c r="AJ1" s="319"/>
      <c r="AK1" s="333"/>
      <c r="AL1" s="333"/>
      <c r="AM1" s="333"/>
    </row>
    <row r="2" spans="2:39" ht="30.75" customHeight="1">
      <c r="B2" s="392"/>
      <c r="C2" s="392"/>
      <c r="D2" s="392"/>
      <c r="E2" s="392"/>
      <c r="F2" s="392"/>
      <c r="G2" s="392"/>
      <c r="H2" s="392"/>
      <c r="I2" s="392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86"/>
      <c r="AC2" s="286"/>
      <c r="AD2" s="286"/>
      <c r="AE2" s="306"/>
      <c r="AF2" s="306"/>
      <c r="AG2" s="306"/>
      <c r="AH2" s="320"/>
      <c r="AI2" s="320"/>
      <c r="AJ2" s="320"/>
      <c r="AK2" s="334"/>
      <c r="AL2" s="334"/>
      <c r="AM2" s="334"/>
    </row>
    <row r="3" ht="15">
      <c r="AN3" s="276" t="s">
        <v>9</v>
      </c>
    </row>
    <row r="4" spans="1:40" ht="29.25" customHeight="1">
      <c r="A4" s="394" t="s">
        <v>0</v>
      </c>
      <c r="B4" s="394" t="s">
        <v>12</v>
      </c>
      <c r="C4" s="394" t="s">
        <v>1</v>
      </c>
      <c r="D4" s="394"/>
      <c r="E4" s="394"/>
      <c r="F4" s="397" t="s">
        <v>61</v>
      </c>
      <c r="G4" s="393" t="s">
        <v>120</v>
      </c>
      <c r="H4" s="393"/>
      <c r="I4" s="393"/>
      <c r="J4" s="393" t="s">
        <v>121</v>
      </c>
      <c r="K4" s="393"/>
      <c r="L4" s="393"/>
      <c r="M4" s="393" t="s">
        <v>122</v>
      </c>
      <c r="N4" s="393"/>
      <c r="O4" s="393"/>
      <c r="P4" s="393" t="s">
        <v>123</v>
      </c>
      <c r="Q4" s="393"/>
      <c r="R4" s="393"/>
      <c r="S4" s="393" t="s">
        <v>124</v>
      </c>
      <c r="T4" s="393"/>
      <c r="U4" s="393"/>
      <c r="V4" s="393" t="s">
        <v>125</v>
      </c>
      <c r="W4" s="393"/>
      <c r="X4" s="393"/>
      <c r="Y4" s="393" t="s">
        <v>125</v>
      </c>
      <c r="Z4" s="393"/>
      <c r="AA4" s="393"/>
      <c r="AB4" s="393" t="s">
        <v>128</v>
      </c>
      <c r="AC4" s="393"/>
      <c r="AD4" s="393"/>
      <c r="AE4" s="393" t="s">
        <v>129</v>
      </c>
      <c r="AF4" s="393"/>
      <c r="AG4" s="393"/>
      <c r="AH4" s="393" t="s">
        <v>130</v>
      </c>
      <c r="AI4" s="393"/>
      <c r="AJ4" s="393"/>
      <c r="AK4" s="393" t="s">
        <v>131</v>
      </c>
      <c r="AL4" s="393"/>
      <c r="AM4" s="393"/>
      <c r="AN4" s="356" t="s">
        <v>84</v>
      </c>
    </row>
    <row r="5" spans="1:40" ht="13.5" customHeight="1">
      <c r="A5" s="394"/>
      <c r="B5" s="394"/>
      <c r="C5" s="394" t="s">
        <v>2</v>
      </c>
      <c r="D5" s="394" t="s">
        <v>3</v>
      </c>
      <c r="E5" s="394" t="s">
        <v>4</v>
      </c>
      <c r="F5" s="398"/>
      <c r="G5" s="384" t="s">
        <v>5</v>
      </c>
      <c r="H5" s="385" t="s">
        <v>11</v>
      </c>
      <c r="I5" s="386"/>
      <c r="J5" s="384" t="s">
        <v>5</v>
      </c>
      <c r="K5" s="385" t="s">
        <v>11</v>
      </c>
      <c r="L5" s="386"/>
      <c r="M5" s="384" t="s">
        <v>5</v>
      </c>
      <c r="N5" s="385" t="s">
        <v>11</v>
      </c>
      <c r="O5" s="386"/>
      <c r="P5" s="384" t="s">
        <v>5</v>
      </c>
      <c r="Q5" s="385" t="s">
        <v>11</v>
      </c>
      <c r="R5" s="386"/>
      <c r="S5" s="384" t="s">
        <v>5</v>
      </c>
      <c r="T5" s="385" t="s">
        <v>11</v>
      </c>
      <c r="U5" s="386"/>
      <c r="V5" s="384" t="s">
        <v>5</v>
      </c>
      <c r="W5" s="385" t="s">
        <v>11</v>
      </c>
      <c r="X5" s="386"/>
      <c r="Y5" s="384" t="s">
        <v>5</v>
      </c>
      <c r="Z5" s="385" t="s">
        <v>11</v>
      </c>
      <c r="AA5" s="386"/>
      <c r="AB5" s="384" t="s">
        <v>5</v>
      </c>
      <c r="AC5" s="385" t="s">
        <v>11</v>
      </c>
      <c r="AD5" s="386"/>
      <c r="AE5" s="384" t="s">
        <v>5</v>
      </c>
      <c r="AF5" s="385" t="s">
        <v>11</v>
      </c>
      <c r="AG5" s="386"/>
      <c r="AH5" s="384" t="s">
        <v>5</v>
      </c>
      <c r="AI5" s="385" t="s">
        <v>11</v>
      </c>
      <c r="AJ5" s="386"/>
      <c r="AK5" s="384" t="s">
        <v>5</v>
      </c>
      <c r="AL5" s="385" t="s">
        <v>11</v>
      </c>
      <c r="AM5" s="386"/>
      <c r="AN5" s="357"/>
    </row>
    <row r="6" spans="1:40" ht="60" customHeight="1">
      <c r="A6" s="394"/>
      <c r="B6" s="394"/>
      <c r="C6" s="394"/>
      <c r="D6" s="394"/>
      <c r="E6" s="394"/>
      <c r="F6" s="399"/>
      <c r="G6" s="384"/>
      <c r="H6" s="69" t="s">
        <v>6</v>
      </c>
      <c r="I6" s="69" t="s">
        <v>7</v>
      </c>
      <c r="J6" s="384"/>
      <c r="K6" s="69" t="s">
        <v>6</v>
      </c>
      <c r="L6" s="69" t="s">
        <v>7</v>
      </c>
      <c r="M6" s="384"/>
      <c r="N6" s="69" t="s">
        <v>6</v>
      </c>
      <c r="O6" s="69" t="s">
        <v>7</v>
      </c>
      <c r="P6" s="384"/>
      <c r="Q6" s="69" t="s">
        <v>6</v>
      </c>
      <c r="R6" s="69" t="s">
        <v>7</v>
      </c>
      <c r="S6" s="384"/>
      <c r="T6" s="69" t="s">
        <v>6</v>
      </c>
      <c r="U6" s="69" t="s">
        <v>7</v>
      </c>
      <c r="V6" s="384"/>
      <c r="W6" s="69" t="s">
        <v>6</v>
      </c>
      <c r="X6" s="69" t="s">
        <v>7</v>
      </c>
      <c r="Y6" s="384"/>
      <c r="Z6" s="69" t="s">
        <v>6</v>
      </c>
      <c r="AA6" s="69" t="s">
        <v>7</v>
      </c>
      <c r="AB6" s="384"/>
      <c r="AC6" s="69" t="s">
        <v>6</v>
      </c>
      <c r="AD6" s="69" t="s">
        <v>7</v>
      </c>
      <c r="AE6" s="384"/>
      <c r="AF6" s="69" t="s">
        <v>6</v>
      </c>
      <c r="AG6" s="69" t="s">
        <v>7</v>
      </c>
      <c r="AH6" s="384"/>
      <c r="AI6" s="69" t="s">
        <v>6</v>
      </c>
      <c r="AJ6" s="69" t="s">
        <v>7</v>
      </c>
      <c r="AK6" s="384"/>
      <c r="AL6" s="69" t="s">
        <v>6</v>
      </c>
      <c r="AM6" s="69" t="s">
        <v>7</v>
      </c>
      <c r="AN6" s="358"/>
    </row>
    <row r="7" spans="1:40" ht="15">
      <c r="A7" s="209">
        <v>1</v>
      </c>
      <c r="B7" s="277" t="s">
        <v>39</v>
      </c>
      <c r="C7" s="278" t="s">
        <v>41</v>
      </c>
      <c r="D7" s="148">
        <v>12</v>
      </c>
      <c r="E7" s="64"/>
      <c r="F7" s="64">
        <v>96</v>
      </c>
      <c r="G7" s="200">
        <f>H7+I7</f>
        <v>2905.4</v>
      </c>
      <c r="H7" s="200">
        <v>1694.5</v>
      </c>
      <c r="I7" s="200">
        <v>1210.9</v>
      </c>
      <c r="J7" s="200">
        <f>K7+L7</f>
        <v>2946.3</v>
      </c>
      <c r="K7" s="200">
        <v>1717.5</v>
      </c>
      <c r="L7" s="200">
        <v>1228.8</v>
      </c>
      <c r="M7" s="200">
        <f>N7+O7</f>
        <v>3007.7</v>
      </c>
      <c r="N7" s="200">
        <v>1778</v>
      </c>
      <c r="O7" s="200">
        <v>1229.7</v>
      </c>
      <c r="P7" s="200">
        <f>Q7+R7</f>
        <v>2974.2</v>
      </c>
      <c r="Q7" s="200">
        <v>1744.5</v>
      </c>
      <c r="R7" s="200">
        <v>1229.7</v>
      </c>
      <c r="S7" s="200">
        <f>T7+U7</f>
        <v>3046.4</v>
      </c>
      <c r="T7" s="200">
        <v>1816.7</v>
      </c>
      <c r="U7" s="200">
        <v>1229.7</v>
      </c>
      <c r="V7" s="200">
        <f>W7+X7</f>
        <v>3014.5</v>
      </c>
      <c r="W7" s="200">
        <v>1769.1</v>
      </c>
      <c r="X7" s="200">
        <v>1245.4</v>
      </c>
      <c r="Y7" s="200">
        <f>Z7+AA7</f>
        <v>3058.3</v>
      </c>
      <c r="Z7" s="200">
        <f>'[7]Лист1'!DQ7</f>
        <v>1798.1</v>
      </c>
      <c r="AA7" s="200">
        <f>'[7]Лист1'!DR7</f>
        <v>1260.2</v>
      </c>
      <c r="AB7" s="200">
        <f>AC7+AD7</f>
        <v>3106.2</v>
      </c>
      <c r="AC7" s="200">
        <v>1838.8</v>
      </c>
      <c r="AD7" s="200">
        <v>1267.4</v>
      </c>
      <c r="AE7" s="200">
        <f>AF7+AG7</f>
        <v>3152.1</v>
      </c>
      <c r="AF7" s="200">
        <v>1887.3</v>
      </c>
      <c r="AG7" s="200">
        <v>1264.8</v>
      </c>
      <c r="AH7" s="200">
        <f>AI7+AJ7</f>
        <v>3164.7</v>
      </c>
      <c r="AI7" s="200">
        <v>1899.9</v>
      </c>
      <c r="AJ7" s="200">
        <v>1264.8</v>
      </c>
      <c r="AK7" s="200">
        <f>AL7+AM7</f>
        <v>3076.1</v>
      </c>
      <c r="AL7" s="200">
        <v>1811.3</v>
      </c>
      <c r="AM7" s="200">
        <v>1264.8</v>
      </c>
      <c r="AN7" s="130">
        <f>AK7/F7</f>
        <v>32.04270833333333</v>
      </c>
    </row>
    <row r="8" spans="1:40" ht="15">
      <c r="A8" s="209">
        <v>2</v>
      </c>
      <c r="B8" s="277" t="s">
        <v>39</v>
      </c>
      <c r="C8" s="156" t="s">
        <v>41</v>
      </c>
      <c r="D8" s="64">
        <v>33</v>
      </c>
      <c r="E8" s="64"/>
      <c r="F8" s="64">
        <v>60</v>
      </c>
      <c r="G8" s="200">
        <f aca="true" t="shared" si="0" ref="G8:G18">H8+I8</f>
        <v>392.2</v>
      </c>
      <c r="H8" s="200">
        <v>338.7</v>
      </c>
      <c r="I8" s="200">
        <v>53.5</v>
      </c>
      <c r="J8" s="200">
        <f aca="true" t="shared" si="1" ref="J8:J18">K8+L8</f>
        <v>398.1</v>
      </c>
      <c r="K8" s="200">
        <v>343.1</v>
      </c>
      <c r="L8" s="200">
        <v>55</v>
      </c>
      <c r="M8" s="200">
        <f aca="true" t="shared" si="2" ref="M8:M18">N8+O8</f>
        <v>431.7</v>
      </c>
      <c r="N8" s="200">
        <v>376.7</v>
      </c>
      <c r="O8" s="200">
        <v>55</v>
      </c>
      <c r="P8" s="200">
        <f aca="true" t="shared" si="3" ref="P8:P18">Q8+R8</f>
        <v>425.5</v>
      </c>
      <c r="Q8" s="200">
        <v>370.5</v>
      </c>
      <c r="R8" s="200">
        <v>55</v>
      </c>
      <c r="S8" s="200">
        <f aca="true" t="shared" si="4" ref="S8:S18">T8+U8</f>
        <v>445.5</v>
      </c>
      <c r="T8" s="200">
        <v>390.5</v>
      </c>
      <c r="U8" s="200">
        <v>55</v>
      </c>
      <c r="V8" s="200">
        <f aca="true" t="shared" si="5" ref="V8:V18">W8+X8</f>
        <v>441.9</v>
      </c>
      <c r="W8" s="199">
        <v>385.7</v>
      </c>
      <c r="X8" s="199">
        <v>56.2</v>
      </c>
      <c r="Y8" s="200">
        <f aca="true" t="shared" si="6" ref="Y8:Y18">Z8+AA8</f>
        <v>433.90000000000003</v>
      </c>
      <c r="Z8" s="200">
        <f>'[7]Лист1'!DQ8</f>
        <v>376.3</v>
      </c>
      <c r="AA8" s="200">
        <f>'[7]Лист1'!DR8</f>
        <v>57.6</v>
      </c>
      <c r="AB8" s="200">
        <f aca="true" t="shared" si="7" ref="AB8:AB18">AC8+AD8</f>
        <v>444.1</v>
      </c>
      <c r="AC8" s="200">
        <v>386</v>
      </c>
      <c r="AD8" s="200">
        <v>58.1</v>
      </c>
      <c r="AE8" s="200">
        <f>AF8+AG8</f>
        <v>444.2</v>
      </c>
      <c r="AF8" s="200">
        <v>384</v>
      </c>
      <c r="AG8" s="200">
        <v>60.2</v>
      </c>
      <c r="AH8" s="200">
        <f>AI8+AJ8</f>
        <v>435.3</v>
      </c>
      <c r="AI8" s="200">
        <v>375.1</v>
      </c>
      <c r="AJ8" s="200">
        <v>60.2</v>
      </c>
      <c r="AK8" s="200">
        <f>AL8+AM8</f>
        <v>438.09999999999997</v>
      </c>
      <c r="AL8" s="200">
        <v>377.9</v>
      </c>
      <c r="AM8" s="200">
        <v>60.2</v>
      </c>
      <c r="AN8" s="130">
        <f aca="true" t="shared" si="8" ref="AN8:AN19">AK8/F8</f>
        <v>7.301666666666666</v>
      </c>
    </row>
    <row r="9" spans="1:40" ht="15">
      <c r="A9" s="209">
        <v>3</v>
      </c>
      <c r="B9" s="277" t="s">
        <v>39</v>
      </c>
      <c r="C9" s="156" t="s">
        <v>33</v>
      </c>
      <c r="D9" s="64">
        <v>27</v>
      </c>
      <c r="E9" s="64" t="s">
        <v>17</v>
      </c>
      <c r="F9" s="64">
        <v>60</v>
      </c>
      <c r="G9" s="200">
        <f t="shared" si="0"/>
        <v>239.2</v>
      </c>
      <c r="H9" s="200">
        <v>239.2</v>
      </c>
      <c r="I9" s="200"/>
      <c r="J9" s="200">
        <f t="shared" si="1"/>
        <v>246.7</v>
      </c>
      <c r="K9" s="200">
        <v>246.7</v>
      </c>
      <c r="L9" s="200"/>
      <c r="M9" s="200">
        <f t="shared" si="2"/>
        <v>251.8</v>
      </c>
      <c r="N9" s="200">
        <v>251.8</v>
      </c>
      <c r="O9" s="200"/>
      <c r="P9" s="200">
        <f t="shared" si="3"/>
        <v>238.7</v>
      </c>
      <c r="Q9" s="200">
        <v>238.7</v>
      </c>
      <c r="R9" s="200"/>
      <c r="S9" s="200">
        <f t="shared" si="4"/>
        <v>273.4</v>
      </c>
      <c r="T9" s="200">
        <v>273.4</v>
      </c>
      <c r="U9" s="200"/>
      <c r="V9" s="200">
        <f t="shared" si="5"/>
        <v>263.7</v>
      </c>
      <c r="W9" s="199">
        <v>263.7</v>
      </c>
      <c r="X9" s="200"/>
      <c r="Y9" s="200">
        <f t="shared" si="6"/>
        <v>291.4</v>
      </c>
      <c r="Z9" s="199">
        <f>'[7]Лист1'!$DQ$16</f>
        <v>291.4</v>
      </c>
      <c r="AA9" s="200"/>
      <c r="AB9" s="200">
        <f t="shared" si="7"/>
        <v>328.2</v>
      </c>
      <c r="AC9" s="130">
        <v>328.2</v>
      </c>
      <c r="AD9" s="200"/>
      <c r="AE9" s="200">
        <f>AF9+AG9</f>
        <v>317.3</v>
      </c>
      <c r="AF9" s="130">
        <v>317.3</v>
      </c>
      <c r="AG9" s="200"/>
      <c r="AH9" s="200">
        <f>AI9+AJ9</f>
        <v>334</v>
      </c>
      <c r="AI9" s="130">
        <v>334</v>
      </c>
      <c r="AJ9" s="200"/>
      <c r="AK9" s="200">
        <f>AL9+AM9</f>
        <v>286.8</v>
      </c>
      <c r="AL9" s="130">
        <v>286.8</v>
      </c>
      <c r="AM9" s="200"/>
      <c r="AN9" s="130">
        <f t="shared" si="8"/>
        <v>4.78</v>
      </c>
    </row>
    <row r="10" spans="1:40" ht="15" hidden="1" outlineLevel="1">
      <c r="A10" s="209"/>
      <c r="B10" s="277" t="s">
        <v>39</v>
      </c>
      <c r="C10" s="156" t="s">
        <v>38</v>
      </c>
      <c r="D10" s="64">
        <v>20</v>
      </c>
      <c r="E10" s="64"/>
      <c r="F10" s="64">
        <v>72</v>
      </c>
      <c r="G10" s="200">
        <f t="shared" si="0"/>
        <v>549.7</v>
      </c>
      <c r="H10" s="200">
        <v>468.7</v>
      </c>
      <c r="I10" s="200">
        <v>81</v>
      </c>
      <c r="J10" s="200">
        <f t="shared" si="1"/>
        <v>586.7</v>
      </c>
      <c r="K10" s="200">
        <v>498.1</v>
      </c>
      <c r="L10" s="200">
        <v>88.6</v>
      </c>
      <c r="M10" s="200">
        <f t="shared" si="2"/>
        <v>598.3000000000001</v>
      </c>
      <c r="N10" s="200">
        <v>510.1</v>
      </c>
      <c r="O10" s="200">
        <v>88.2</v>
      </c>
      <c r="P10" s="200">
        <f t="shared" si="3"/>
        <v>569.7</v>
      </c>
      <c r="Q10" s="200">
        <v>481.5</v>
      </c>
      <c r="R10" s="200">
        <v>88.2</v>
      </c>
      <c r="S10" s="200">
        <f t="shared" si="4"/>
        <v>590.3000000000001</v>
      </c>
      <c r="T10" s="200">
        <v>502.1</v>
      </c>
      <c r="U10" s="200">
        <v>88.2</v>
      </c>
      <c r="V10" s="200">
        <f t="shared" si="5"/>
        <v>0</v>
      </c>
      <c r="W10" s="200">
        <v>0</v>
      </c>
      <c r="X10" s="200"/>
      <c r="Y10" s="200">
        <f t="shared" si="6"/>
        <v>0</v>
      </c>
      <c r="Z10" s="200"/>
      <c r="AA10" s="200"/>
      <c r="AB10" s="200"/>
      <c r="AC10" s="387" t="s">
        <v>141</v>
      </c>
      <c r="AD10" s="388"/>
      <c r="AE10" s="200"/>
      <c r="AF10" s="387"/>
      <c r="AG10" s="388"/>
      <c r="AH10" s="200"/>
      <c r="AI10" s="387"/>
      <c r="AJ10" s="388"/>
      <c r="AK10" s="200"/>
      <c r="AL10" s="387"/>
      <c r="AM10" s="388"/>
      <c r="AN10" s="130">
        <f t="shared" si="8"/>
        <v>0</v>
      </c>
    </row>
    <row r="11" spans="1:40" ht="15" collapsed="1">
      <c r="A11" s="209">
        <v>4</v>
      </c>
      <c r="B11" s="277" t="s">
        <v>39</v>
      </c>
      <c r="C11" s="156" t="s">
        <v>42</v>
      </c>
      <c r="D11" s="64">
        <v>16</v>
      </c>
      <c r="E11" s="64"/>
      <c r="F11" s="64">
        <v>42</v>
      </c>
      <c r="G11" s="200">
        <f t="shared" si="0"/>
        <v>263.7</v>
      </c>
      <c r="H11" s="200">
        <v>252.7</v>
      </c>
      <c r="I11" s="200">
        <v>11</v>
      </c>
      <c r="J11" s="200">
        <f t="shared" si="1"/>
        <v>283.7</v>
      </c>
      <c r="K11" s="200">
        <v>271.7</v>
      </c>
      <c r="L11" s="200">
        <v>12</v>
      </c>
      <c r="M11" s="200">
        <f t="shared" si="2"/>
        <v>288.9</v>
      </c>
      <c r="N11" s="200">
        <v>276.9</v>
      </c>
      <c r="O11" s="200">
        <v>12</v>
      </c>
      <c r="P11" s="200">
        <f t="shared" si="3"/>
        <v>199.1</v>
      </c>
      <c r="Q11" s="200">
        <v>187.1</v>
      </c>
      <c r="R11" s="200">
        <v>12</v>
      </c>
      <c r="S11" s="200">
        <f t="shared" si="4"/>
        <v>226.2</v>
      </c>
      <c r="T11" s="200">
        <v>214.2</v>
      </c>
      <c r="U11" s="200">
        <v>12</v>
      </c>
      <c r="V11" s="200">
        <f t="shared" si="5"/>
        <v>235</v>
      </c>
      <c r="W11" s="199">
        <v>222.4</v>
      </c>
      <c r="X11" s="199">
        <v>12.6</v>
      </c>
      <c r="Y11" s="200">
        <f t="shared" si="6"/>
        <v>217.4</v>
      </c>
      <c r="Z11" s="199">
        <f>'[7]Лист1'!$DQ$9</f>
        <v>217.4</v>
      </c>
      <c r="AA11" s="199"/>
      <c r="AB11" s="200">
        <f t="shared" si="7"/>
        <v>236.4</v>
      </c>
      <c r="AC11" s="130">
        <v>236.4</v>
      </c>
      <c r="AD11" s="130"/>
      <c r="AE11" s="200">
        <f aca="true" t="shared" si="9" ref="AE11:AE18">AF11+AG11</f>
        <v>236.6</v>
      </c>
      <c r="AF11" s="130">
        <v>236.6</v>
      </c>
      <c r="AG11" s="130"/>
      <c r="AH11" s="200">
        <f aca="true" t="shared" si="10" ref="AH11:AH18">AI11+AJ11</f>
        <v>252</v>
      </c>
      <c r="AI11" s="130">
        <v>252</v>
      </c>
      <c r="AJ11" s="130"/>
      <c r="AK11" s="200">
        <f>AL11+AM11</f>
        <v>298.8</v>
      </c>
      <c r="AL11" s="130">
        <v>298.8</v>
      </c>
      <c r="AM11" s="130"/>
      <c r="AN11" s="130">
        <f t="shared" si="8"/>
        <v>7.114285714285715</v>
      </c>
    </row>
    <row r="12" spans="1:40" ht="15">
      <c r="A12" s="209">
        <v>5</v>
      </c>
      <c r="B12" s="277" t="s">
        <v>39</v>
      </c>
      <c r="C12" s="156" t="s">
        <v>42</v>
      </c>
      <c r="D12" s="64">
        <v>32</v>
      </c>
      <c r="E12" s="64"/>
      <c r="F12" s="64">
        <v>50</v>
      </c>
      <c r="G12" s="200">
        <f t="shared" si="0"/>
        <v>280</v>
      </c>
      <c r="H12" s="200">
        <v>280</v>
      </c>
      <c r="I12" s="200"/>
      <c r="J12" s="200">
        <f t="shared" si="1"/>
        <v>293</v>
      </c>
      <c r="K12" s="200">
        <v>293</v>
      </c>
      <c r="L12" s="200"/>
      <c r="M12" s="200">
        <f t="shared" si="2"/>
        <v>291.5</v>
      </c>
      <c r="N12" s="200">
        <v>291.5</v>
      </c>
      <c r="O12" s="200"/>
      <c r="P12" s="200">
        <f t="shared" si="3"/>
        <v>286.1</v>
      </c>
      <c r="Q12" s="200">
        <v>286.1</v>
      </c>
      <c r="R12" s="200"/>
      <c r="S12" s="200">
        <f t="shared" si="4"/>
        <v>308.8</v>
      </c>
      <c r="T12" s="200">
        <v>308.8</v>
      </c>
      <c r="U12" s="200"/>
      <c r="V12" s="200">
        <f t="shared" si="5"/>
        <v>306.6</v>
      </c>
      <c r="W12" s="199">
        <v>306.6</v>
      </c>
      <c r="X12" s="200"/>
      <c r="Y12" s="200">
        <f t="shared" si="6"/>
        <v>249.1</v>
      </c>
      <c r="Z12" s="199">
        <f>'[7]Лист1'!$DQ$14</f>
        <v>249.1</v>
      </c>
      <c r="AA12" s="200"/>
      <c r="AB12" s="200">
        <f t="shared" si="7"/>
        <v>254.1</v>
      </c>
      <c r="AC12" s="130">
        <v>254.1</v>
      </c>
      <c r="AD12" s="200"/>
      <c r="AE12" s="200">
        <f t="shared" si="9"/>
        <v>264</v>
      </c>
      <c r="AF12" s="130">
        <v>264</v>
      </c>
      <c r="AG12" s="200"/>
      <c r="AH12" s="200">
        <f t="shared" si="10"/>
        <v>264.2</v>
      </c>
      <c r="AI12" s="130">
        <v>264.2</v>
      </c>
      <c r="AJ12" s="200"/>
      <c r="AK12" s="200">
        <f>AL12+AM12</f>
        <v>259.4</v>
      </c>
      <c r="AL12" s="130">
        <v>259.4</v>
      </c>
      <c r="AM12" s="200"/>
      <c r="AN12" s="130">
        <f t="shared" si="8"/>
        <v>5.188</v>
      </c>
    </row>
    <row r="13" spans="1:40" ht="15">
      <c r="A13" s="209">
        <v>6</v>
      </c>
      <c r="B13" s="277" t="s">
        <v>39</v>
      </c>
      <c r="C13" s="156" t="s">
        <v>42</v>
      </c>
      <c r="D13" s="64">
        <v>34</v>
      </c>
      <c r="E13" s="64"/>
      <c r="F13" s="64">
        <v>84</v>
      </c>
      <c r="G13" s="200">
        <f t="shared" si="0"/>
        <v>949.3</v>
      </c>
      <c r="H13" s="200">
        <v>816.3</v>
      </c>
      <c r="I13" s="200">
        <v>133</v>
      </c>
      <c r="J13" s="200">
        <f t="shared" si="1"/>
        <v>984.4000000000001</v>
      </c>
      <c r="K13" s="200">
        <v>846.2</v>
      </c>
      <c r="L13" s="200">
        <v>138.2</v>
      </c>
      <c r="M13" s="200">
        <f t="shared" si="2"/>
        <v>1062.2</v>
      </c>
      <c r="N13" s="200">
        <v>912.4</v>
      </c>
      <c r="O13" s="200">
        <v>149.8</v>
      </c>
      <c r="P13" s="200">
        <f t="shared" si="3"/>
        <v>1066.1</v>
      </c>
      <c r="Q13" s="200">
        <v>916.3</v>
      </c>
      <c r="R13" s="200">
        <v>149.8</v>
      </c>
      <c r="S13" s="200">
        <f t="shared" si="4"/>
        <v>1086.3</v>
      </c>
      <c r="T13" s="200">
        <v>936.5</v>
      </c>
      <c r="U13" s="200">
        <v>149.8</v>
      </c>
      <c r="V13" s="200">
        <f t="shared" si="5"/>
        <v>1104</v>
      </c>
      <c r="W13" s="199">
        <v>948.4</v>
      </c>
      <c r="X13" s="199">
        <v>155.6</v>
      </c>
      <c r="Y13" s="200">
        <f t="shared" si="6"/>
        <v>1161.5</v>
      </c>
      <c r="Z13" s="199">
        <f>'[7]Лист1'!$DQ$13</f>
        <v>995.9</v>
      </c>
      <c r="AA13" s="199">
        <f>'[7]Лист1'!$DR$13</f>
        <v>165.6</v>
      </c>
      <c r="AB13" s="200">
        <f t="shared" si="7"/>
        <v>1195.3</v>
      </c>
      <c r="AC13" s="130">
        <v>1026.3</v>
      </c>
      <c r="AD13" s="130">
        <v>169</v>
      </c>
      <c r="AE13" s="200">
        <f t="shared" si="9"/>
        <v>1220.6999999999998</v>
      </c>
      <c r="AF13" s="130">
        <v>1056.6</v>
      </c>
      <c r="AG13" s="130">
        <v>164.1</v>
      </c>
      <c r="AH13" s="200">
        <f t="shared" si="10"/>
        <v>1206.8999999999999</v>
      </c>
      <c r="AI13" s="130">
        <v>1042.8</v>
      </c>
      <c r="AJ13" s="130">
        <v>164.1</v>
      </c>
      <c r="AK13" s="200">
        <f>AL13+AM13</f>
        <v>1240.1999999999998</v>
      </c>
      <c r="AL13" s="130">
        <v>1076.1</v>
      </c>
      <c r="AM13" s="130">
        <v>164.1</v>
      </c>
      <c r="AN13" s="130">
        <f t="shared" si="8"/>
        <v>14.764285714285712</v>
      </c>
    </row>
    <row r="14" spans="1:40" ht="15" hidden="1" outlineLevel="1">
      <c r="A14" s="209"/>
      <c r="B14" s="277" t="s">
        <v>39</v>
      </c>
      <c r="C14" s="156" t="s">
        <v>46</v>
      </c>
      <c r="D14" s="64">
        <v>29</v>
      </c>
      <c r="E14" s="64"/>
      <c r="F14" s="64">
        <v>73</v>
      </c>
      <c r="G14" s="200">
        <f t="shared" si="0"/>
        <v>1758.1</v>
      </c>
      <c r="H14" s="200">
        <v>1735.6</v>
      </c>
      <c r="I14" s="200">
        <v>22.5</v>
      </c>
      <c r="J14" s="200">
        <f t="shared" si="1"/>
        <v>1851.2</v>
      </c>
      <c r="K14" s="200">
        <v>1826.9</v>
      </c>
      <c r="L14" s="200">
        <v>24.3</v>
      </c>
      <c r="M14" s="200">
        <f t="shared" si="2"/>
        <v>1949.7</v>
      </c>
      <c r="N14" s="200">
        <v>1922.2</v>
      </c>
      <c r="O14" s="200">
        <v>27.5</v>
      </c>
      <c r="P14" s="200">
        <f t="shared" si="3"/>
        <v>2028.2</v>
      </c>
      <c r="Q14" s="200">
        <v>2000.7</v>
      </c>
      <c r="R14" s="200">
        <v>27.5</v>
      </c>
      <c r="S14" s="200">
        <f t="shared" si="4"/>
        <v>2091.7</v>
      </c>
      <c r="T14" s="200">
        <v>2064.2</v>
      </c>
      <c r="U14" s="200">
        <v>27.5</v>
      </c>
      <c r="V14" s="200">
        <f t="shared" si="5"/>
        <v>2102.9</v>
      </c>
      <c r="W14" s="199">
        <v>2073.3</v>
      </c>
      <c r="X14" s="199">
        <v>29.6</v>
      </c>
      <c r="Y14" s="200">
        <f t="shared" si="6"/>
        <v>2230.6000000000004</v>
      </c>
      <c r="Z14" s="199">
        <f>'[7]Лист1'!$DQ$12</f>
        <v>2200.3</v>
      </c>
      <c r="AA14" s="199">
        <f>'[7]Лист1'!$DR$12</f>
        <v>30.3</v>
      </c>
      <c r="AB14" s="200">
        <f t="shared" si="7"/>
        <v>2278.1</v>
      </c>
      <c r="AC14" s="130">
        <v>2246.1</v>
      </c>
      <c r="AD14" s="130">
        <v>32</v>
      </c>
      <c r="AE14" s="200">
        <f t="shared" si="9"/>
        <v>2365.7000000000003</v>
      </c>
      <c r="AF14" s="130">
        <v>2332.8</v>
      </c>
      <c r="AG14" s="130">
        <v>32.9</v>
      </c>
      <c r="AH14" s="200"/>
      <c r="AI14" s="389" t="s">
        <v>141</v>
      </c>
      <c r="AJ14" s="390"/>
      <c r="AK14" s="200"/>
      <c r="AL14" s="389"/>
      <c r="AM14" s="390"/>
      <c r="AN14" s="130">
        <f t="shared" si="8"/>
        <v>0</v>
      </c>
    </row>
    <row r="15" spans="1:40" ht="15" collapsed="1">
      <c r="A15" s="209">
        <v>7</v>
      </c>
      <c r="B15" s="277" t="s">
        <v>39</v>
      </c>
      <c r="C15" s="156" t="s">
        <v>58</v>
      </c>
      <c r="D15" s="64">
        <v>6</v>
      </c>
      <c r="E15" s="64" t="s">
        <v>17</v>
      </c>
      <c r="F15" s="64">
        <v>76</v>
      </c>
      <c r="G15" s="200">
        <f t="shared" si="0"/>
        <v>299.2</v>
      </c>
      <c r="H15" s="200">
        <v>299.2</v>
      </c>
      <c r="I15" s="200"/>
      <c r="J15" s="200">
        <f t="shared" si="1"/>
        <v>310.7</v>
      </c>
      <c r="K15" s="200">
        <v>310.7</v>
      </c>
      <c r="L15" s="200"/>
      <c r="M15" s="200">
        <f t="shared" si="2"/>
        <v>283</v>
      </c>
      <c r="N15" s="200">
        <v>283</v>
      </c>
      <c r="O15" s="200"/>
      <c r="P15" s="200">
        <f t="shared" si="3"/>
        <v>241.6</v>
      </c>
      <c r="Q15" s="200">
        <v>241.6</v>
      </c>
      <c r="R15" s="200"/>
      <c r="S15" s="200">
        <f t="shared" si="4"/>
        <v>271.3</v>
      </c>
      <c r="T15" s="200">
        <v>271.3</v>
      </c>
      <c r="U15" s="200"/>
      <c r="V15" s="200">
        <f t="shared" si="5"/>
        <v>259.2</v>
      </c>
      <c r="W15" s="199">
        <v>259.2</v>
      </c>
      <c r="X15" s="200"/>
      <c r="Y15" s="200">
        <f t="shared" si="6"/>
        <v>227.1</v>
      </c>
      <c r="Z15" s="199">
        <f>'[7]Лист1'!$DQ$15</f>
        <v>227.1</v>
      </c>
      <c r="AA15" s="200"/>
      <c r="AB15" s="200">
        <f t="shared" si="7"/>
        <v>281.8</v>
      </c>
      <c r="AC15" s="130">
        <v>281.8</v>
      </c>
      <c r="AD15" s="200"/>
      <c r="AE15" s="200">
        <f t="shared" si="9"/>
        <v>301.5</v>
      </c>
      <c r="AF15" s="130">
        <v>301.5</v>
      </c>
      <c r="AG15" s="200"/>
      <c r="AH15" s="200">
        <f t="shared" si="10"/>
        <v>259.9</v>
      </c>
      <c r="AI15" s="130">
        <v>259.9</v>
      </c>
      <c r="AJ15" s="200"/>
      <c r="AK15" s="200">
        <f>AL15+AM15</f>
        <v>271.5</v>
      </c>
      <c r="AL15" s="130">
        <v>271.5</v>
      </c>
      <c r="AM15" s="200"/>
      <c r="AN15" s="130">
        <f t="shared" si="8"/>
        <v>3.5723684210526314</v>
      </c>
    </row>
    <row r="16" spans="1:40" ht="15">
      <c r="A16" s="209">
        <v>8</v>
      </c>
      <c r="B16" s="277" t="s">
        <v>39</v>
      </c>
      <c r="C16" s="156" t="s">
        <v>52</v>
      </c>
      <c r="D16" s="64">
        <v>10</v>
      </c>
      <c r="E16" s="64"/>
      <c r="F16" s="64">
        <v>91</v>
      </c>
      <c r="G16" s="200">
        <f t="shared" si="0"/>
        <v>1333.8</v>
      </c>
      <c r="H16" s="200">
        <v>1294.3</v>
      </c>
      <c r="I16" s="200">
        <v>39.5</v>
      </c>
      <c r="J16" s="200">
        <f t="shared" si="1"/>
        <v>1415.7</v>
      </c>
      <c r="K16" s="200">
        <v>1376.5</v>
      </c>
      <c r="L16" s="200">
        <v>39.2</v>
      </c>
      <c r="M16" s="200">
        <f t="shared" si="2"/>
        <v>1589.4</v>
      </c>
      <c r="N16" s="200">
        <v>1550.2</v>
      </c>
      <c r="O16" s="200">
        <v>39.2</v>
      </c>
      <c r="P16" s="200">
        <f t="shared" si="3"/>
        <v>1696.1</v>
      </c>
      <c r="Q16" s="200">
        <v>1656.6</v>
      </c>
      <c r="R16" s="200">
        <v>39.5</v>
      </c>
      <c r="S16" s="200">
        <f t="shared" si="4"/>
        <v>1720.4</v>
      </c>
      <c r="T16" s="200">
        <v>1680.9</v>
      </c>
      <c r="U16" s="200">
        <v>39.5</v>
      </c>
      <c r="V16" s="200">
        <f t="shared" si="5"/>
        <v>1678</v>
      </c>
      <c r="W16" s="199">
        <f>1631.3+6.7</f>
        <v>1638</v>
      </c>
      <c r="X16" s="199">
        <v>40</v>
      </c>
      <c r="Y16" s="200">
        <f t="shared" si="6"/>
        <v>1646.8</v>
      </c>
      <c r="Z16" s="199">
        <f>'[7]Лист1'!$DQ$17</f>
        <v>1605.8</v>
      </c>
      <c r="AA16" s="199">
        <f>'[7]Лист1'!$DR$17</f>
        <v>41</v>
      </c>
      <c r="AB16" s="200">
        <f t="shared" si="7"/>
        <v>1761.3999999999999</v>
      </c>
      <c r="AC16" s="130">
        <v>1723.8</v>
      </c>
      <c r="AD16" s="130">
        <v>37.6</v>
      </c>
      <c r="AE16" s="200">
        <f t="shared" si="9"/>
        <v>1870.7</v>
      </c>
      <c r="AF16" s="130">
        <v>1832.7</v>
      </c>
      <c r="AG16" s="130">
        <v>38</v>
      </c>
      <c r="AH16" s="200">
        <f t="shared" si="10"/>
        <v>1895.5</v>
      </c>
      <c r="AI16" s="130">
        <v>1857.5</v>
      </c>
      <c r="AJ16" s="130">
        <v>38</v>
      </c>
      <c r="AK16" s="200">
        <f>AL16+AM16</f>
        <v>1924.5</v>
      </c>
      <c r="AL16" s="130">
        <v>1886.5</v>
      </c>
      <c r="AM16" s="130">
        <v>38</v>
      </c>
      <c r="AN16" s="130">
        <f t="shared" si="8"/>
        <v>21.14835164835165</v>
      </c>
    </row>
    <row r="17" spans="1:40" ht="15">
      <c r="A17" s="209">
        <v>9</v>
      </c>
      <c r="B17" s="277" t="s">
        <v>39</v>
      </c>
      <c r="C17" s="156" t="s">
        <v>45</v>
      </c>
      <c r="D17" s="64">
        <v>11</v>
      </c>
      <c r="E17" s="64"/>
      <c r="F17" s="64">
        <v>60</v>
      </c>
      <c r="G17" s="200">
        <f t="shared" si="0"/>
        <v>264.2</v>
      </c>
      <c r="H17" s="200">
        <v>264.2</v>
      </c>
      <c r="I17" s="200"/>
      <c r="J17" s="200">
        <f t="shared" si="1"/>
        <v>283.1</v>
      </c>
      <c r="K17" s="200">
        <v>283.1</v>
      </c>
      <c r="L17" s="200"/>
      <c r="M17" s="200">
        <f t="shared" si="2"/>
        <v>236.5</v>
      </c>
      <c r="N17" s="200">
        <v>236.5</v>
      </c>
      <c r="O17" s="200"/>
      <c r="P17" s="200">
        <f t="shared" si="3"/>
        <v>162.5</v>
      </c>
      <c r="Q17" s="200">
        <v>162.5</v>
      </c>
      <c r="R17" s="200"/>
      <c r="S17" s="200">
        <f t="shared" si="4"/>
        <v>204.8</v>
      </c>
      <c r="T17" s="200">
        <v>204.8</v>
      </c>
      <c r="U17" s="200"/>
      <c r="V17" s="200">
        <f t="shared" si="5"/>
        <v>220</v>
      </c>
      <c r="W17" s="200">
        <v>220</v>
      </c>
      <c r="X17" s="200"/>
      <c r="Y17" s="200">
        <f t="shared" si="6"/>
        <v>249.7</v>
      </c>
      <c r="Z17" s="200">
        <f>'[7]Лист1'!$DQ$11</f>
        <v>249.7</v>
      </c>
      <c r="AA17" s="200"/>
      <c r="AB17" s="200">
        <f t="shared" si="7"/>
        <v>281.3</v>
      </c>
      <c r="AC17" s="200">
        <v>281.3</v>
      </c>
      <c r="AD17" s="200"/>
      <c r="AE17" s="200">
        <f t="shared" si="9"/>
        <v>249.1</v>
      </c>
      <c r="AF17" s="200">
        <v>249.1</v>
      </c>
      <c r="AG17" s="200"/>
      <c r="AH17" s="200">
        <f>AI17+AJ17</f>
        <v>227.3</v>
      </c>
      <c r="AI17" s="200">
        <v>227.3</v>
      </c>
      <c r="AJ17" s="200"/>
      <c r="AK17" s="200">
        <f>AL17+AM17</f>
        <v>253.5</v>
      </c>
      <c r="AL17" s="200">
        <v>253.5</v>
      </c>
      <c r="AM17" s="200"/>
      <c r="AN17" s="130">
        <f t="shared" si="8"/>
        <v>4.225</v>
      </c>
    </row>
    <row r="18" spans="1:40" ht="15">
      <c r="A18" s="209">
        <v>10</v>
      </c>
      <c r="B18" s="277" t="s">
        <v>39</v>
      </c>
      <c r="C18" s="156" t="s">
        <v>44</v>
      </c>
      <c r="D18" s="64">
        <v>1</v>
      </c>
      <c r="E18" s="64"/>
      <c r="F18" s="64">
        <v>120</v>
      </c>
      <c r="G18" s="200">
        <f t="shared" si="0"/>
        <v>1504.3</v>
      </c>
      <c r="H18" s="200">
        <v>1357.3</v>
      </c>
      <c r="I18" s="200">
        <v>147</v>
      </c>
      <c r="J18" s="200">
        <f t="shared" si="1"/>
        <v>1533.9</v>
      </c>
      <c r="K18" s="200">
        <v>1384.9</v>
      </c>
      <c r="L18" s="200">
        <v>149</v>
      </c>
      <c r="M18" s="200">
        <f t="shared" si="2"/>
        <v>1536.2</v>
      </c>
      <c r="N18" s="200">
        <v>1387.2</v>
      </c>
      <c r="O18" s="200">
        <v>149</v>
      </c>
      <c r="P18" s="200">
        <f t="shared" si="3"/>
        <v>1440.5</v>
      </c>
      <c r="Q18" s="200">
        <v>1291.5</v>
      </c>
      <c r="R18" s="200">
        <v>149</v>
      </c>
      <c r="S18" s="200">
        <f t="shared" si="4"/>
        <v>1503.5</v>
      </c>
      <c r="T18" s="200">
        <v>1354.5</v>
      </c>
      <c r="U18" s="200">
        <v>149</v>
      </c>
      <c r="V18" s="200">
        <f t="shared" si="5"/>
        <v>1586.8</v>
      </c>
      <c r="W18" s="199">
        <v>1433.2</v>
      </c>
      <c r="X18" s="199">
        <v>153.6</v>
      </c>
      <c r="Y18" s="200">
        <f t="shared" si="6"/>
        <v>1588.8999999999999</v>
      </c>
      <c r="Z18" s="199">
        <f>'[7]Лист1'!$DQ$10</f>
        <v>1430.3</v>
      </c>
      <c r="AA18" s="199">
        <f>'[7]Лист1'!$DR$10</f>
        <v>158.6</v>
      </c>
      <c r="AB18" s="200">
        <f t="shared" si="7"/>
        <v>1621</v>
      </c>
      <c r="AC18" s="130">
        <v>1460.8</v>
      </c>
      <c r="AD18" s="130">
        <v>160.2</v>
      </c>
      <c r="AE18" s="200">
        <f t="shared" si="9"/>
        <v>1571.6</v>
      </c>
      <c r="AF18" s="130">
        <v>1407.3</v>
      </c>
      <c r="AG18" s="130">
        <v>164.3</v>
      </c>
      <c r="AH18" s="200">
        <f t="shared" si="10"/>
        <v>1561.7</v>
      </c>
      <c r="AI18" s="130">
        <v>1397.4</v>
      </c>
      <c r="AJ18" s="130">
        <v>164.3</v>
      </c>
      <c r="AK18" s="200">
        <f>AL18+AM18</f>
        <v>1525.8999999999999</v>
      </c>
      <c r="AL18" s="130">
        <v>1361.6</v>
      </c>
      <c r="AM18" s="130">
        <v>164.3</v>
      </c>
      <c r="AN18" s="130">
        <f t="shared" si="8"/>
        <v>12.715833333333332</v>
      </c>
    </row>
    <row r="19" spans="1:40" ht="15">
      <c r="A19" s="209">
        <v>11</v>
      </c>
      <c r="B19" s="277" t="s">
        <v>39</v>
      </c>
      <c r="C19" s="156" t="s">
        <v>40</v>
      </c>
      <c r="D19" s="64">
        <v>5</v>
      </c>
      <c r="E19" s="64" t="s">
        <v>17</v>
      </c>
      <c r="F19" s="64">
        <v>12</v>
      </c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199"/>
      <c r="X19" s="199"/>
      <c r="Y19" s="200"/>
      <c r="Z19" s="199"/>
      <c r="AA19" s="199"/>
      <c r="AB19" s="200"/>
      <c r="AC19" s="130"/>
      <c r="AD19" s="130"/>
      <c r="AE19" s="200"/>
      <c r="AF19" s="130"/>
      <c r="AG19" s="130"/>
      <c r="AH19" s="200"/>
      <c r="AI19" s="130"/>
      <c r="AJ19" s="130"/>
      <c r="AK19" s="200">
        <f>AL19+AM19</f>
        <v>17.5</v>
      </c>
      <c r="AL19" s="130">
        <v>17.5</v>
      </c>
      <c r="AM19" s="130"/>
      <c r="AN19" s="130">
        <f t="shared" si="8"/>
        <v>1.4583333333333333</v>
      </c>
    </row>
    <row r="20" spans="1:40" ht="15">
      <c r="A20" s="209"/>
      <c r="B20" s="209" t="s">
        <v>8</v>
      </c>
      <c r="C20" s="64"/>
      <c r="D20" s="64"/>
      <c r="E20" s="64"/>
      <c r="F20" s="279">
        <f>SUM(F7:F19)-F10-F14</f>
        <v>751</v>
      </c>
      <c r="G20" s="171">
        <f aca="true" t="shared" si="11" ref="G20:L20">SUM(G7:G18)</f>
        <v>10739.1</v>
      </c>
      <c r="H20" s="171">
        <f t="shared" si="11"/>
        <v>9040.699999999999</v>
      </c>
      <c r="I20" s="171">
        <f t="shared" si="11"/>
        <v>1698.4</v>
      </c>
      <c r="J20" s="171">
        <f t="shared" si="11"/>
        <v>11133.5</v>
      </c>
      <c r="K20" s="171">
        <f t="shared" si="11"/>
        <v>9398.4</v>
      </c>
      <c r="L20" s="171">
        <f t="shared" si="11"/>
        <v>1735.1</v>
      </c>
      <c r="M20" s="171">
        <f aca="true" t="shared" si="12" ref="M20:R20">SUM(M7:M18)</f>
        <v>11526.9</v>
      </c>
      <c r="N20" s="171">
        <f t="shared" si="12"/>
        <v>9776.5</v>
      </c>
      <c r="O20" s="171">
        <f t="shared" si="12"/>
        <v>1750.4</v>
      </c>
      <c r="P20" s="171">
        <f t="shared" si="12"/>
        <v>11328.3</v>
      </c>
      <c r="Q20" s="171">
        <f t="shared" si="12"/>
        <v>9577.6</v>
      </c>
      <c r="R20" s="171">
        <f t="shared" si="12"/>
        <v>1750.7</v>
      </c>
      <c r="S20" s="171">
        <f aca="true" t="shared" si="13" ref="S20:X20">SUM(S7:S18)</f>
        <v>11768.599999999999</v>
      </c>
      <c r="T20" s="171">
        <f t="shared" si="13"/>
        <v>10017.9</v>
      </c>
      <c r="U20" s="171">
        <f t="shared" si="13"/>
        <v>1750.7</v>
      </c>
      <c r="V20" s="171">
        <f t="shared" si="13"/>
        <v>11212.599999999999</v>
      </c>
      <c r="W20" s="171">
        <f t="shared" si="13"/>
        <v>9519.6</v>
      </c>
      <c r="X20" s="171">
        <f t="shared" si="13"/>
        <v>1692.9999999999998</v>
      </c>
      <c r="Y20" s="171">
        <f aca="true" t="shared" si="14" ref="Y20:AD20">SUM(Y7:Y18)</f>
        <v>11354.7</v>
      </c>
      <c r="Z20" s="171">
        <f t="shared" si="14"/>
        <v>9641.4</v>
      </c>
      <c r="AA20" s="171">
        <f t="shared" si="14"/>
        <v>1713.2999999999997</v>
      </c>
      <c r="AB20" s="171">
        <f t="shared" si="14"/>
        <v>11787.9</v>
      </c>
      <c r="AC20" s="171">
        <f t="shared" si="14"/>
        <v>10063.599999999999</v>
      </c>
      <c r="AD20" s="171">
        <f t="shared" si="14"/>
        <v>1724.3</v>
      </c>
      <c r="AE20" s="171">
        <f aca="true" t="shared" si="15" ref="AE20:AJ20">SUM(AE7:AE18)</f>
        <v>11993.500000000002</v>
      </c>
      <c r="AF20" s="171">
        <f t="shared" si="15"/>
        <v>10269.2</v>
      </c>
      <c r="AG20" s="171">
        <f t="shared" si="15"/>
        <v>1724.3</v>
      </c>
      <c r="AH20" s="171">
        <f t="shared" si="15"/>
        <v>9601.5</v>
      </c>
      <c r="AI20" s="171">
        <f t="shared" si="15"/>
        <v>7910.1</v>
      </c>
      <c r="AJ20" s="171">
        <f t="shared" si="15"/>
        <v>1691.3999999999999</v>
      </c>
      <c r="AK20" s="171">
        <f>SUM(AK7:AK19)</f>
        <v>9592.3</v>
      </c>
      <c r="AL20" s="171">
        <f>SUM(AL7:AL19)</f>
        <v>7900.9</v>
      </c>
      <c r="AM20" s="171">
        <f>SUM(AM7:AM19)</f>
        <v>1691.3999999999999</v>
      </c>
      <c r="AN20" s="51"/>
    </row>
    <row r="21" spans="1:40" ht="15">
      <c r="A21" s="395" t="s">
        <v>90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</row>
    <row r="22" spans="1:40" s="281" customFormat="1" ht="15">
      <c r="A22" s="209">
        <v>1</v>
      </c>
      <c r="B22" s="277" t="s">
        <v>39</v>
      </c>
      <c r="C22" s="156" t="s">
        <v>38</v>
      </c>
      <c r="D22" s="64">
        <v>20</v>
      </c>
      <c r="E22" s="280"/>
      <c r="F22" s="64">
        <v>72</v>
      </c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00">
        <f>W22+X22</f>
        <v>611.4</v>
      </c>
      <c r="W22" s="199">
        <v>535.5</v>
      </c>
      <c r="X22" s="199">
        <v>75.9</v>
      </c>
      <c r="Y22" s="200">
        <f>Z22+AA22</f>
        <v>481.90000000000003</v>
      </c>
      <c r="Z22" s="199">
        <f>'[7]Лист1'!$DQ$19</f>
        <v>426.3</v>
      </c>
      <c r="AA22" s="199">
        <f>'[7]Лист1'!$DR$19</f>
        <v>55.6</v>
      </c>
      <c r="AB22" s="200">
        <f>AC22+AD22</f>
        <v>459.5</v>
      </c>
      <c r="AC22" s="130">
        <v>404.3</v>
      </c>
      <c r="AD22" s="130">
        <v>55.2</v>
      </c>
      <c r="AE22" s="200">
        <f>AF22+AG22</f>
        <v>459.5</v>
      </c>
      <c r="AF22" s="130">
        <v>404.3</v>
      </c>
      <c r="AG22" s="130">
        <v>55.2</v>
      </c>
      <c r="AH22" s="200">
        <f>AI22+AJ22</f>
        <v>449.4</v>
      </c>
      <c r="AI22" s="130">
        <v>394.2</v>
      </c>
      <c r="AJ22" s="130">
        <v>55.2</v>
      </c>
      <c r="AK22" s="200">
        <f>AL22+AM22</f>
        <v>449.4</v>
      </c>
      <c r="AL22" s="130">
        <v>394.2</v>
      </c>
      <c r="AM22" s="130">
        <v>55.2</v>
      </c>
      <c r="AN22" s="130">
        <f>AK22/F22</f>
        <v>6.241666666666666</v>
      </c>
    </row>
    <row r="23" spans="1:40" s="281" customFormat="1" ht="15" customHeight="1">
      <c r="A23" s="209">
        <v>2</v>
      </c>
      <c r="B23" s="277" t="s">
        <v>39</v>
      </c>
      <c r="C23" s="156" t="s">
        <v>47</v>
      </c>
      <c r="D23" s="64">
        <v>1</v>
      </c>
      <c r="E23" s="64"/>
      <c r="F23" s="64">
        <v>12</v>
      </c>
      <c r="G23" s="200">
        <f>H23+I23</f>
        <v>141.3</v>
      </c>
      <c r="H23" s="200">
        <v>71.9</v>
      </c>
      <c r="I23" s="200">
        <v>69.4</v>
      </c>
      <c r="J23" s="200">
        <f>K23+L23</f>
        <v>141.3</v>
      </c>
      <c r="K23" s="200">
        <v>71.9</v>
      </c>
      <c r="L23" s="200">
        <v>69.4</v>
      </c>
      <c r="M23" s="200">
        <f>N23+O23</f>
        <v>141.3</v>
      </c>
      <c r="N23" s="200">
        <v>71.9</v>
      </c>
      <c r="O23" s="200">
        <v>69.4</v>
      </c>
      <c r="P23" s="200">
        <f>Q23+R23</f>
        <v>141.3</v>
      </c>
      <c r="Q23" s="200">
        <v>71.9</v>
      </c>
      <c r="R23" s="200">
        <v>69.4</v>
      </c>
      <c r="S23" s="200">
        <f>T23+U23</f>
        <v>141.3</v>
      </c>
      <c r="T23" s="200">
        <v>71.9</v>
      </c>
      <c r="U23" s="200">
        <v>69.4</v>
      </c>
      <c r="V23" s="200">
        <f>W23+X23</f>
        <v>141.3</v>
      </c>
      <c r="W23" s="199">
        <v>71.9</v>
      </c>
      <c r="X23" s="199">
        <v>69.4</v>
      </c>
      <c r="Y23" s="200">
        <f>Z23+AA23</f>
        <v>141.3</v>
      </c>
      <c r="Z23" s="199">
        <f>'[7]Лист1'!$DQ$29</f>
        <v>71.9</v>
      </c>
      <c r="AA23" s="199">
        <f>'[7]Лист1'!$DR$29</f>
        <v>69.4</v>
      </c>
      <c r="AB23" s="200">
        <f aca="true" t="shared" si="16" ref="AB23:AB35">AC23+AD23</f>
        <v>135.7</v>
      </c>
      <c r="AC23" s="130">
        <v>71.9</v>
      </c>
      <c r="AD23" s="130">
        <v>63.8</v>
      </c>
      <c r="AE23" s="200">
        <f aca="true" t="shared" si="17" ref="AE23:AE35">AF23+AG23</f>
        <v>135.7</v>
      </c>
      <c r="AF23" s="130">
        <v>71.9</v>
      </c>
      <c r="AG23" s="130">
        <v>63.8</v>
      </c>
      <c r="AH23" s="200">
        <f aca="true" t="shared" si="18" ref="AH23:AH35">AI23+AJ23</f>
        <v>135.7</v>
      </c>
      <c r="AI23" s="130">
        <v>71.9</v>
      </c>
      <c r="AJ23" s="130">
        <v>63.8</v>
      </c>
      <c r="AK23" s="200">
        <f aca="true" t="shared" si="19" ref="AK23:AK35">AL23+AM23</f>
        <v>135.7</v>
      </c>
      <c r="AL23" s="130">
        <v>71.9</v>
      </c>
      <c r="AM23" s="130">
        <v>63.8</v>
      </c>
      <c r="AN23" s="130">
        <f aca="true" t="shared" si="20" ref="AN23:AN35">AK23/F23</f>
        <v>11.308333333333332</v>
      </c>
    </row>
    <row r="24" spans="1:40" ht="15" customHeight="1">
      <c r="A24" s="209">
        <v>3</v>
      </c>
      <c r="B24" s="277" t="s">
        <v>39</v>
      </c>
      <c r="C24" s="156" t="s">
        <v>22</v>
      </c>
      <c r="D24" s="64">
        <v>11</v>
      </c>
      <c r="E24" s="64"/>
      <c r="F24" s="64">
        <v>27</v>
      </c>
      <c r="G24" s="200">
        <f aca="true" t="shared" si="21" ref="G24:G35">H24+I24</f>
        <v>6</v>
      </c>
      <c r="H24" s="200">
        <v>3.4</v>
      </c>
      <c r="I24" s="200">
        <v>2.6</v>
      </c>
      <c r="J24" s="200">
        <f aca="true" t="shared" si="22" ref="J24:J35">K24+L24</f>
        <v>6</v>
      </c>
      <c r="K24" s="200">
        <v>3.4</v>
      </c>
      <c r="L24" s="200">
        <v>2.6</v>
      </c>
      <c r="M24" s="200">
        <f aca="true" t="shared" si="23" ref="M24:M35">N24+O24</f>
        <v>6</v>
      </c>
      <c r="N24" s="200">
        <v>3.4</v>
      </c>
      <c r="O24" s="200">
        <v>2.6</v>
      </c>
      <c r="P24" s="200">
        <f aca="true" t="shared" si="24" ref="P24:P35">Q24+R24</f>
        <v>5.699999999999999</v>
      </c>
      <c r="Q24" s="200">
        <v>3.4</v>
      </c>
      <c r="R24" s="200">
        <v>2.3</v>
      </c>
      <c r="S24" s="200">
        <f aca="true" t="shared" si="25" ref="S24:S35">T24+U24</f>
        <v>5.699999999999999</v>
      </c>
      <c r="T24" s="200">
        <v>3.4</v>
      </c>
      <c r="U24" s="200">
        <v>2.3</v>
      </c>
      <c r="V24" s="200">
        <f aca="true" t="shared" si="26" ref="V24:V35">W24+X24</f>
        <v>5.699999999999999</v>
      </c>
      <c r="W24" s="199">
        <v>3.4</v>
      </c>
      <c r="X24" s="199">
        <v>2.3</v>
      </c>
      <c r="Y24" s="200">
        <f aca="true" t="shared" si="27" ref="Y24:Y35">Z24+AA24</f>
        <v>5.699999999999999</v>
      </c>
      <c r="Z24" s="199">
        <f>'[7]Лист1'!$DQ$22</f>
        <v>3.4</v>
      </c>
      <c r="AA24" s="199">
        <f>'[7]Лист1'!$DR$22</f>
        <v>2.3</v>
      </c>
      <c r="AB24" s="200">
        <f t="shared" si="16"/>
        <v>5.699999999999999</v>
      </c>
      <c r="AC24" s="130">
        <v>3.4</v>
      </c>
      <c r="AD24" s="130">
        <v>2.3</v>
      </c>
      <c r="AE24" s="200">
        <f t="shared" si="17"/>
        <v>5.699999999999999</v>
      </c>
      <c r="AF24" s="130">
        <v>3.4</v>
      </c>
      <c r="AG24" s="130">
        <v>2.3</v>
      </c>
      <c r="AH24" s="200">
        <f t="shared" si="18"/>
        <v>5.699999999999999</v>
      </c>
      <c r="AI24" s="130">
        <v>3.4</v>
      </c>
      <c r="AJ24" s="130">
        <v>2.3</v>
      </c>
      <c r="AK24" s="200">
        <f t="shared" si="19"/>
        <v>5.699999999999999</v>
      </c>
      <c r="AL24" s="130">
        <v>3.4</v>
      </c>
      <c r="AM24" s="130">
        <v>2.3</v>
      </c>
      <c r="AN24" s="130">
        <f t="shared" si="20"/>
        <v>0.21111111111111108</v>
      </c>
    </row>
    <row r="25" spans="1:40" ht="15" customHeight="1">
      <c r="A25" s="209">
        <v>4</v>
      </c>
      <c r="B25" s="277" t="s">
        <v>39</v>
      </c>
      <c r="C25" s="156" t="s">
        <v>22</v>
      </c>
      <c r="D25" s="64">
        <v>13</v>
      </c>
      <c r="E25" s="64"/>
      <c r="F25" s="64">
        <v>8</v>
      </c>
      <c r="G25" s="200">
        <f t="shared" si="21"/>
        <v>71.6</v>
      </c>
      <c r="H25" s="200">
        <v>37.5</v>
      </c>
      <c r="I25" s="200">
        <v>34.1</v>
      </c>
      <c r="J25" s="200">
        <f t="shared" si="22"/>
        <v>71.6</v>
      </c>
      <c r="K25" s="200">
        <v>37.5</v>
      </c>
      <c r="L25" s="200">
        <v>34.1</v>
      </c>
      <c r="M25" s="200">
        <f t="shared" si="23"/>
        <v>71.6</v>
      </c>
      <c r="N25" s="200">
        <v>37.5</v>
      </c>
      <c r="O25" s="200">
        <v>34.1</v>
      </c>
      <c r="P25" s="200">
        <f t="shared" si="24"/>
        <v>71.6</v>
      </c>
      <c r="Q25" s="200">
        <v>37.5</v>
      </c>
      <c r="R25" s="200">
        <v>34.1</v>
      </c>
      <c r="S25" s="200">
        <f t="shared" si="25"/>
        <v>71.6</v>
      </c>
      <c r="T25" s="200">
        <v>37.5</v>
      </c>
      <c r="U25" s="200">
        <v>34.1</v>
      </c>
      <c r="V25" s="200">
        <f t="shared" si="26"/>
        <v>71.6</v>
      </c>
      <c r="W25" s="199">
        <v>37.5</v>
      </c>
      <c r="X25" s="199">
        <v>34.1</v>
      </c>
      <c r="Y25" s="200">
        <f t="shared" si="27"/>
        <v>71.6</v>
      </c>
      <c r="Z25" s="199">
        <f>'[7]Лист1'!$DQ$23</f>
        <v>37.5</v>
      </c>
      <c r="AA25" s="199">
        <f>'[7]Лист1'!$DR$23</f>
        <v>34.1</v>
      </c>
      <c r="AB25" s="200">
        <f t="shared" si="16"/>
        <v>71.6</v>
      </c>
      <c r="AC25" s="130">
        <v>37.5</v>
      </c>
      <c r="AD25" s="130">
        <v>34.1</v>
      </c>
      <c r="AE25" s="200">
        <f t="shared" si="17"/>
        <v>71.6</v>
      </c>
      <c r="AF25" s="130">
        <v>37.5</v>
      </c>
      <c r="AG25" s="130">
        <v>34.1</v>
      </c>
      <c r="AH25" s="200">
        <f t="shared" si="18"/>
        <v>71.6</v>
      </c>
      <c r="AI25" s="130">
        <v>37.5</v>
      </c>
      <c r="AJ25" s="130">
        <v>34.1</v>
      </c>
      <c r="AK25" s="200">
        <f t="shared" si="19"/>
        <v>71.6</v>
      </c>
      <c r="AL25" s="130">
        <v>37.5</v>
      </c>
      <c r="AM25" s="130">
        <v>34.1</v>
      </c>
      <c r="AN25" s="130">
        <f t="shared" si="20"/>
        <v>8.95</v>
      </c>
    </row>
    <row r="26" spans="1:40" ht="15" customHeight="1">
      <c r="A26" s="209">
        <v>5</v>
      </c>
      <c r="B26" s="277" t="s">
        <v>39</v>
      </c>
      <c r="C26" s="156" t="s">
        <v>22</v>
      </c>
      <c r="D26" s="64">
        <v>16</v>
      </c>
      <c r="E26" s="64"/>
      <c r="F26" s="64">
        <v>27</v>
      </c>
      <c r="G26" s="200">
        <f t="shared" si="21"/>
        <v>6.1</v>
      </c>
      <c r="H26" s="200">
        <v>5.1</v>
      </c>
      <c r="I26" s="200">
        <v>1</v>
      </c>
      <c r="J26" s="200">
        <f t="shared" si="22"/>
        <v>6.1</v>
      </c>
      <c r="K26" s="200">
        <v>5.1</v>
      </c>
      <c r="L26" s="200">
        <v>1</v>
      </c>
      <c r="M26" s="200">
        <f t="shared" si="23"/>
        <v>6.1</v>
      </c>
      <c r="N26" s="200">
        <v>5.1</v>
      </c>
      <c r="O26" s="200">
        <v>1</v>
      </c>
      <c r="P26" s="200">
        <f t="shared" si="24"/>
        <v>6.1</v>
      </c>
      <c r="Q26" s="200">
        <v>5.1</v>
      </c>
      <c r="R26" s="200">
        <v>1</v>
      </c>
      <c r="S26" s="200">
        <f t="shared" si="25"/>
        <v>6.1</v>
      </c>
      <c r="T26" s="200">
        <v>5.1</v>
      </c>
      <c r="U26" s="200">
        <v>1</v>
      </c>
      <c r="V26" s="200">
        <f t="shared" si="26"/>
        <v>6.1</v>
      </c>
      <c r="W26" s="199">
        <v>5.1</v>
      </c>
      <c r="X26" s="199">
        <v>1</v>
      </c>
      <c r="Y26" s="200">
        <f t="shared" si="27"/>
        <v>6</v>
      </c>
      <c r="Z26" s="199">
        <f>'[7]Лист1'!$DQ$24</f>
        <v>5</v>
      </c>
      <c r="AA26" s="199">
        <f>'[7]Лист1'!$DR$24</f>
        <v>1</v>
      </c>
      <c r="AB26" s="200">
        <f t="shared" si="16"/>
        <v>6.1</v>
      </c>
      <c r="AC26" s="130">
        <v>5.1</v>
      </c>
      <c r="AD26" s="130">
        <v>1</v>
      </c>
      <c r="AE26" s="200">
        <f t="shared" si="17"/>
        <v>6.1</v>
      </c>
      <c r="AF26" s="130">
        <v>5.1</v>
      </c>
      <c r="AG26" s="130">
        <v>1</v>
      </c>
      <c r="AH26" s="200">
        <f t="shared" si="18"/>
        <v>6.1</v>
      </c>
      <c r="AI26" s="130">
        <v>5.1</v>
      </c>
      <c r="AJ26" s="130">
        <v>1</v>
      </c>
      <c r="AK26" s="200">
        <f t="shared" si="19"/>
        <v>6.1</v>
      </c>
      <c r="AL26" s="130">
        <v>5.1</v>
      </c>
      <c r="AM26" s="130">
        <v>1</v>
      </c>
      <c r="AN26" s="130">
        <f t="shared" si="20"/>
        <v>0.22592592592592592</v>
      </c>
    </row>
    <row r="27" spans="1:40" ht="13.5" customHeight="1" hidden="1" outlineLevel="1">
      <c r="A27" s="209">
        <v>5</v>
      </c>
      <c r="B27" s="277" t="s">
        <v>39</v>
      </c>
      <c r="C27" s="156" t="s">
        <v>22</v>
      </c>
      <c r="D27" s="64">
        <v>21</v>
      </c>
      <c r="E27" s="64"/>
      <c r="F27" s="64">
        <v>8</v>
      </c>
      <c r="G27" s="200">
        <f t="shared" si="21"/>
        <v>1</v>
      </c>
      <c r="H27" s="200">
        <v>1</v>
      </c>
      <c r="I27" s="200"/>
      <c r="J27" s="200">
        <f t="shared" si="22"/>
        <v>0</v>
      </c>
      <c r="K27" s="200"/>
      <c r="L27" s="200"/>
      <c r="M27" s="200">
        <f t="shared" si="23"/>
        <v>0</v>
      </c>
      <c r="N27" s="200"/>
      <c r="O27" s="200"/>
      <c r="P27" s="200">
        <f t="shared" si="24"/>
        <v>0</v>
      </c>
      <c r="Q27" s="200"/>
      <c r="R27" s="200"/>
      <c r="S27" s="200">
        <f t="shared" si="25"/>
        <v>0</v>
      </c>
      <c r="T27" s="200"/>
      <c r="U27" s="200"/>
      <c r="V27" s="200">
        <f t="shared" si="26"/>
        <v>0</v>
      </c>
      <c r="W27" s="200"/>
      <c r="X27" s="200"/>
      <c r="Y27" s="200">
        <f t="shared" si="27"/>
        <v>0</v>
      </c>
      <c r="Z27" s="200"/>
      <c r="AA27" s="200"/>
      <c r="AB27" s="200">
        <f t="shared" si="16"/>
        <v>0</v>
      </c>
      <c r="AC27" s="200"/>
      <c r="AD27" s="200"/>
      <c r="AE27" s="200">
        <f t="shared" si="17"/>
        <v>0</v>
      </c>
      <c r="AF27" s="200"/>
      <c r="AG27" s="200"/>
      <c r="AH27" s="200">
        <f t="shared" si="18"/>
        <v>0</v>
      </c>
      <c r="AI27" s="200"/>
      <c r="AJ27" s="200"/>
      <c r="AK27" s="200">
        <f t="shared" si="19"/>
        <v>0</v>
      </c>
      <c r="AL27" s="200"/>
      <c r="AM27" s="200"/>
      <c r="AN27" s="130">
        <f t="shared" si="20"/>
        <v>0</v>
      </c>
    </row>
    <row r="28" spans="1:40" ht="15" customHeight="1" collapsed="1">
      <c r="A28" s="209">
        <v>6</v>
      </c>
      <c r="B28" s="277" t="s">
        <v>39</v>
      </c>
      <c r="C28" s="156" t="s">
        <v>22</v>
      </c>
      <c r="D28" s="64">
        <v>24</v>
      </c>
      <c r="E28" s="64"/>
      <c r="F28" s="64">
        <v>8</v>
      </c>
      <c r="G28" s="200">
        <f t="shared" si="21"/>
        <v>6.4</v>
      </c>
      <c r="H28" s="200">
        <v>6.4</v>
      </c>
      <c r="I28" s="200"/>
      <c r="J28" s="200">
        <f t="shared" si="22"/>
        <v>6.4</v>
      </c>
      <c r="K28" s="200">
        <v>6.4</v>
      </c>
      <c r="L28" s="200"/>
      <c r="M28" s="200">
        <f t="shared" si="23"/>
        <v>6.4</v>
      </c>
      <c r="N28" s="200">
        <v>6.4</v>
      </c>
      <c r="O28" s="200"/>
      <c r="P28" s="200">
        <f t="shared" si="24"/>
        <v>6.4</v>
      </c>
      <c r="Q28" s="200">
        <v>6.4</v>
      </c>
      <c r="R28" s="200"/>
      <c r="S28" s="200">
        <f t="shared" si="25"/>
        <v>6.5</v>
      </c>
      <c r="T28" s="200">
        <v>6.5</v>
      </c>
      <c r="U28" s="200"/>
      <c r="V28" s="200">
        <f t="shared" si="26"/>
        <v>6.5</v>
      </c>
      <c r="W28" s="199">
        <v>6.5</v>
      </c>
      <c r="X28" s="200"/>
      <c r="Y28" s="200">
        <f t="shared" si="27"/>
        <v>6.5</v>
      </c>
      <c r="Z28" s="199">
        <f>'[7]Лист1'!$DQ$26</f>
        <v>6.5</v>
      </c>
      <c r="AA28" s="200"/>
      <c r="AB28" s="200">
        <f t="shared" si="16"/>
        <v>6.5</v>
      </c>
      <c r="AC28" s="200">
        <v>6.5</v>
      </c>
      <c r="AD28" s="200"/>
      <c r="AE28" s="200">
        <f t="shared" si="17"/>
        <v>6.5</v>
      </c>
      <c r="AF28" s="200">
        <v>6.5</v>
      </c>
      <c r="AG28" s="200"/>
      <c r="AH28" s="200">
        <f t="shared" si="18"/>
        <v>6.5</v>
      </c>
      <c r="AI28" s="200">
        <v>6.5</v>
      </c>
      <c r="AJ28" s="200"/>
      <c r="AK28" s="200">
        <f t="shared" si="19"/>
        <v>6.5</v>
      </c>
      <c r="AL28" s="200">
        <v>6.5</v>
      </c>
      <c r="AM28" s="200"/>
      <c r="AN28" s="130">
        <f t="shared" si="20"/>
        <v>0.8125</v>
      </c>
    </row>
    <row r="29" spans="1:40" ht="15" customHeight="1">
      <c r="A29" s="209">
        <v>7</v>
      </c>
      <c r="B29" s="277" t="s">
        <v>39</v>
      </c>
      <c r="C29" s="156" t="s">
        <v>22</v>
      </c>
      <c r="D29" s="64">
        <v>26</v>
      </c>
      <c r="E29" s="64"/>
      <c r="F29" s="64">
        <v>8</v>
      </c>
      <c r="G29" s="200">
        <f t="shared" si="21"/>
        <v>6.1</v>
      </c>
      <c r="H29" s="200">
        <v>6.1</v>
      </c>
      <c r="I29" s="200"/>
      <c r="J29" s="200">
        <f t="shared" si="22"/>
        <v>6.1</v>
      </c>
      <c r="K29" s="200">
        <v>6.1</v>
      </c>
      <c r="L29" s="200"/>
      <c r="M29" s="200">
        <f t="shared" si="23"/>
        <v>6.1</v>
      </c>
      <c r="N29" s="200">
        <v>6.1</v>
      </c>
      <c r="O29" s="200"/>
      <c r="P29" s="200">
        <f t="shared" si="24"/>
        <v>6.1</v>
      </c>
      <c r="Q29" s="200">
        <v>6.1</v>
      </c>
      <c r="R29" s="200"/>
      <c r="S29" s="200">
        <f t="shared" si="25"/>
        <v>6.1</v>
      </c>
      <c r="T29" s="200">
        <v>6.1</v>
      </c>
      <c r="U29" s="200"/>
      <c r="V29" s="200">
        <f t="shared" si="26"/>
        <v>6.1</v>
      </c>
      <c r="W29" s="199">
        <v>6.1</v>
      </c>
      <c r="X29" s="200"/>
      <c r="Y29" s="200">
        <f t="shared" si="27"/>
        <v>6.1</v>
      </c>
      <c r="Z29" s="199">
        <f>'[7]Лист1'!$DQ$27</f>
        <v>6.1</v>
      </c>
      <c r="AA29" s="200"/>
      <c r="AB29" s="200">
        <f t="shared" si="16"/>
        <v>6.1</v>
      </c>
      <c r="AC29" s="200">
        <v>6.1</v>
      </c>
      <c r="AD29" s="200"/>
      <c r="AE29" s="200">
        <f t="shared" si="17"/>
        <v>6.1</v>
      </c>
      <c r="AF29" s="200">
        <v>6.1</v>
      </c>
      <c r="AG29" s="200"/>
      <c r="AH29" s="200">
        <f t="shared" si="18"/>
        <v>6.1</v>
      </c>
      <c r="AI29" s="200">
        <v>6.1</v>
      </c>
      <c r="AJ29" s="200"/>
      <c r="AK29" s="200">
        <f t="shared" si="19"/>
        <v>6.1</v>
      </c>
      <c r="AL29" s="200">
        <v>6.1</v>
      </c>
      <c r="AM29" s="200"/>
      <c r="AN29" s="130">
        <f t="shared" si="20"/>
        <v>0.7625</v>
      </c>
    </row>
    <row r="30" spans="1:40" ht="15" customHeight="1">
      <c r="A30" s="209">
        <v>8</v>
      </c>
      <c r="B30" s="277" t="s">
        <v>39</v>
      </c>
      <c r="C30" s="156" t="s">
        <v>22</v>
      </c>
      <c r="D30" s="64">
        <v>28</v>
      </c>
      <c r="E30" s="64"/>
      <c r="F30" s="64">
        <v>8</v>
      </c>
      <c r="G30" s="200">
        <f t="shared" si="21"/>
        <v>66.9</v>
      </c>
      <c r="H30" s="200">
        <v>66.9</v>
      </c>
      <c r="I30" s="200"/>
      <c r="J30" s="200">
        <f t="shared" si="22"/>
        <v>64.8</v>
      </c>
      <c r="K30" s="200">
        <v>64.8</v>
      </c>
      <c r="L30" s="200"/>
      <c r="M30" s="200">
        <f t="shared" si="23"/>
        <v>64.8</v>
      </c>
      <c r="N30" s="200">
        <v>64.8</v>
      </c>
      <c r="O30" s="200"/>
      <c r="P30" s="200">
        <f t="shared" si="24"/>
        <v>64.8</v>
      </c>
      <c r="Q30" s="200">
        <v>64.8</v>
      </c>
      <c r="R30" s="200"/>
      <c r="S30" s="200">
        <f t="shared" si="25"/>
        <v>64.8</v>
      </c>
      <c r="T30" s="200">
        <v>64.8</v>
      </c>
      <c r="U30" s="200"/>
      <c r="V30" s="200">
        <f t="shared" si="26"/>
        <v>64.8</v>
      </c>
      <c r="W30" s="199">
        <v>64.8</v>
      </c>
      <c r="X30" s="200"/>
      <c r="Y30" s="200">
        <f t="shared" si="27"/>
        <v>64.8</v>
      </c>
      <c r="Z30" s="199">
        <f>'[7]Лист1'!$DQ$21</f>
        <v>64.8</v>
      </c>
      <c r="AA30" s="200"/>
      <c r="AB30" s="200">
        <f t="shared" si="16"/>
        <v>64.8</v>
      </c>
      <c r="AC30" s="200">
        <v>64.8</v>
      </c>
      <c r="AD30" s="200"/>
      <c r="AE30" s="200">
        <f t="shared" si="17"/>
        <v>64.8</v>
      </c>
      <c r="AF30" s="200">
        <v>64.8</v>
      </c>
      <c r="AG30" s="200"/>
      <c r="AH30" s="200">
        <f t="shared" si="18"/>
        <v>64.8</v>
      </c>
      <c r="AI30" s="200">
        <v>64.8</v>
      </c>
      <c r="AJ30" s="200"/>
      <c r="AK30" s="200">
        <f t="shared" si="19"/>
        <v>64.8</v>
      </c>
      <c r="AL30" s="200">
        <v>64.8</v>
      </c>
      <c r="AM30" s="200"/>
      <c r="AN30" s="130">
        <f t="shared" si="20"/>
        <v>8.1</v>
      </c>
    </row>
    <row r="31" spans="1:40" ht="15" customHeight="1">
      <c r="A31" s="209">
        <v>9</v>
      </c>
      <c r="B31" s="277" t="s">
        <v>39</v>
      </c>
      <c r="C31" s="156" t="s">
        <v>22</v>
      </c>
      <c r="D31" s="64">
        <v>30</v>
      </c>
      <c r="E31" s="64"/>
      <c r="F31" s="64">
        <v>8</v>
      </c>
      <c r="G31" s="200">
        <f t="shared" si="21"/>
        <v>62.7</v>
      </c>
      <c r="H31" s="200">
        <v>62.7</v>
      </c>
      <c r="I31" s="200"/>
      <c r="J31" s="200">
        <f t="shared" si="22"/>
        <v>62.7</v>
      </c>
      <c r="K31" s="200">
        <v>62.7</v>
      </c>
      <c r="L31" s="200"/>
      <c r="M31" s="200">
        <f t="shared" si="23"/>
        <v>62.7</v>
      </c>
      <c r="N31" s="200">
        <v>62.7</v>
      </c>
      <c r="O31" s="200"/>
      <c r="P31" s="200">
        <f t="shared" si="24"/>
        <v>62.7</v>
      </c>
      <c r="Q31" s="200">
        <v>62.7</v>
      </c>
      <c r="R31" s="200"/>
      <c r="S31" s="200">
        <f t="shared" si="25"/>
        <v>62.7</v>
      </c>
      <c r="T31" s="200">
        <v>62.7</v>
      </c>
      <c r="U31" s="200"/>
      <c r="V31" s="200">
        <f t="shared" si="26"/>
        <v>62.7</v>
      </c>
      <c r="W31" s="199">
        <v>62.7</v>
      </c>
      <c r="X31" s="200"/>
      <c r="Y31" s="200">
        <f t="shared" si="27"/>
        <v>62.7</v>
      </c>
      <c r="Z31" s="199">
        <f>'[7]Лист1'!$DQ$28</f>
        <v>62.7</v>
      </c>
      <c r="AA31" s="200"/>
      <c r="AB31" s="200">
        <f t="shared" si="16"/>
        <v>62.7</v>
      </c>
      <c r="AC31" s="200">
        <v>62.7</v>
      </c>
      <c r="AD31" s="200"/>
      <c r="AE31" s="200">
        <f t="shared" si="17"/>
        <v>62.7</v>
      </c>
      <c r="AF31" s="200">
        <v>62.7</v>
      </c>
      <c r="AG31" s="200"/>
      <c r="AH31" s="200">
        <f t="shared" si="18"/>
        <v>62.7</v>
      </c>
      <c r="AI31" s="200">
        <v>62.7</v>
      </c>
      <c r="AJ31" s="200"/>
      <c r="AK31" s="200">
        <f t="shared" si="19"/>
        <v>62.7</v>
      </c>
      <c r="AL31" s="200">
        <v>62.7</v>
      </c>
      <c r="AM31" s="200"/>
      <c r="AN31" s="130">
        <f t="shared" si="20"/>
        <v>7.8375</v>
      </c>
    </row>
    <row r="32" spans="1:40" ht="15" customHeight="1">
      <c r="A32" s="209">
        <v>10</v>
      </c>
      <c r="B32" s="277" t="s">
        <v>39</v>
      </c>
      <c r="C32" s="156" t="s">
        <v>46</v>
      </c>
      <c r="D32" s="64">
        <v>29</v>
      </c>
      <c r="E32" s="64"/>
      <c r="F32" s="64">
        <f>F14</f>
        <v>73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199"/>
      <c r="X32" s="200"/>
      <c r="Y32" s="200"/>
      <c r="Z32" s="199"/>
      <c r="AA32" s="200"/>
      <c r="AB32" s="200"/>
      <c r="AC32" s="200"/>
      <c r="AD32" s="200"/>
      <c r="AE32" s="200"/>
      <c r="AF32" s="200"/>
      <c r="AG32" s="200"/>
      <c r="AH32" s="200">
        <f t="shared" si="18"/>
        <v>2254.7000000000003</v>
      </c>
      <c r="AI32" s="200">
        <v>2221.8</v>
      </c>
      <c r="AJ32" s="200">
        <v>32.9</v>
      </c>
      <c r="AK32" s="200">
        <f t="shared" si="19"/>
        <v>2222.2000000000003</v>
      </c>
      <c r="AL32" s="200">
        <v>2189.3</v>
      </c>
      <c r="AM32" s="200">
        <v>32.9</v>
      </c>
      <c r="AN32" s="130">
        <f t="shared" si="20"/>
        <v>30.441095890410963</v>
      </c>
    </row>
    <row r="33" spans="1:40" ht="15">
      <c r="A33" s="209">
        <v>11</v>
      </c>
      <c r="B33" s="277" t="s">
        <v>39</v>
      </c>
      <c r="C33" s="156" t="s">
        <v>46</v>
      </c>
      <c r="D33" s="64">
        <v>30</v>
      </c>
      <c r="E33" s="64"/>
      <c r="F33" s="64">
        <v>24</v>
      </c>
      <c r="G33" s="200">
        <f t="shared" si="21"/>
        <v>28.5</v>
      </c>
      <c r="H33" s="200">
        <v>28.5</v>
      </c>
      <c r="I33" s="200"/>
      <c r="J33" s="200">
        <f t="shared" si="22"/>
        <v>28.5</v>
      </c>
      <c r="K33" s="200">
        <v>28.5</v>
      </c>
      <c r="L33" s="200"/>
      <c r="M33" s="200">
        <f t="shared" si="23"/>
        <v>24.4</v>
      </c>
      <c r="N33" s="200">
        <v>24.4</v>
      </c>
      <c r="O33" s="200"/>
      <c r="P33" s="200">
        <f t="shared" si="24"/>
        <v>16.8</v>
      </c>
      <c r="Q33" s="200">
        <v>16.8</v>
      </c>
      <c r="R33" s="200"/>
      <c r="S33" s="200">
        <f t="shared" si="25"/>
        <v>16.8</v>
      </c>
      <c r="T33" s="200">
        <v>16.8</v>
      </c>
      <c r="U33" s="200"/>
      <c r="V33" s="200">
        <f t="shared" si="26"/>
        <v>16.8</v>
      </c>
      <c r="W33" s="199">
        <v>16.8</v>
      </c>
      <c r="X33" s="200"/>
      <c r="Y33" s="200">
        <f t="shared" si="27"/>
        <v>16.8</v>
      </c>
      <c r="Z33" s="199">
        <f>'[7]Лист1'!$DQ$32</f>
        <v>16.8</v>
      </c>
      <c r="AA33" s="200"/>
      <c r="AB33" s="200">
        <f t="shared" si="16"/>
        <v>13</v>
      </c>
      <c r="AC33" s="200">
        <v>13</v>
      </c>
      <c r="AD33" s="200"/>
      <c r="AE33" s="200">
        <f t="shared" si="17"/>
        <v>13</v>
      </c>
      <c r="AF33" s="200">
        <v>13</v>
      </c>
      <c r="AG33" s="200"/>
      <c r="AH33" s="200">
        <f t="shared" si="18"/>
        <v>13</v>
      </c>
      <c r="AI33" s="200">
        <v>13</v>
      </c>
      <c r="AJ33" s="200"/>
      <c r="AK33" s="200">
        <f t="shared" si="19"/>
        <v>13</v>
      </c>
      <c r="AL33" s="200">
        <v>13</v>
      </c>
      <c r="AM33" s="200"/>
      <c r="AN33" s="130">
        <f t="shared" si="20"/>
        <v>0.5416666666666666</v>
      </c>
    </row>
    <row r="34" spans="1:40" ht="15">
      <c r="A34" s="209">
        <v>12</v>
      </c>
      <c r="B34" s="277" t="s">
        <v>39</v>
      </c>
      <c r="C34" s="156" t="s">
        <v>43</v>
      </c>
      <c r="D34" s="64">
        <v>17</v>
      </c>
      <c r="E34" s="64" t="s">
        <v>18</v>
      </c>
      <c r="F34" s="64">
        <v>40</v>
      </c>
      <c r="G34" s="200">
        <f t="shared" si="21"/>
        <v>43.9</v>
      </c>
      <c r="H34" s="200">
        <v>21.5</v>
      </c>
      <c r="I34" s="200">
        <v>22.4</v>
      </c>
      <c r="J34" s="200">
        <f t="shared" si="22"/>
        <v>41.6</v>
      </c>
      <c r="K34" s="200">
        <v>21.6</v>
      </c>
      <c r="L34" s="200">
        <v>20</v>
      </c>
      <c r="M34" s="200">
        <f t="shared" si="23"/>
        <v>41.6</v>
      </c>
      <c r="N34" s="200">
        <v>21.6</v>
      </c>
      <c r="O34" s="200">
        <v>20</v>
      </c>
      <c r="P34" s="200">
        <f t="shared" si="24"/>
        <v>41.6</v>
      </c>
      <c r="Q34" s="200">
        <v>21.6</v>
      </c>
      <c r="R34" s="200">
        <v>20</v>
      </c>
      <c r="S34" s="200">
        <f t="shared" si="25"/>
        <v>41.3</v>
      </c>
      <c r="T34" s="200">
        <v>21.3</v>
      </c>
      <c r="U34" s="200">
        <v>20</v>
      </c>
      <c r="V34" s="200">
        <f t="shared" si="26"/>
        <v>40.8</v>
      </c>
      <c r="W34" s="199">
        <v>21.3</v>
      </c>
      <c r="X34" s="199">
        <v>19.5</v>
      </c>
      <c r="Y34" s="200">
        <f t="shared" si="27"/>
        <v>40.8</v>
      </c>
      <c r="Z34" s="199">
        <f>'[7]Лист1'!$DQ$31</f>
        <v>21.3</v>
      </c>
      <c r="AA34" s="199">
        <f>'[7]Лист1'!$DR$31</f>
        <v>19.5</v>
      </c>
      <c r="AB34" s="200">
        <f t="shared" si="16"/>
        <v>40.8</v>
      </c>
      <c r="AC34" s="130">
        <v>21.3</v>
      </c>
      <c r="AD34" s="130">
        <v>19.5</v>
      </c>
      <c r="AE34" s="200">
        <f t="shared" si="17"/>
        <v>40.8</v>
      </c>
      <c r="AF34" s="130">
        <v>21.3</v>
      </c>
      <c r="AG34" s="130">
        <v>19.5</v>
      </c>
      <c r="AH34" s="200">
        <f t="shared" si="18"/>
        <v>40.8</v>
      </c>
      <c r="AI34" s="130">
        <v>21.3</v>
      </c>
      <c r="AJ34" s="130">
        <v>19.5</v>
      </c>
      <c r="AK34" s="200">
        <f t="shared" si="19"/>
        <v>40.8</v>
      </c>
      <c r="AL34" s="130">
        <v>21.3</v>
      </c>
      <c r="AM34" s="130">
        <v>19.5</v>
      </c>
      <c r="AN34" s="130">
        <f t="shared" si="20"/>
        <v>1.02</v>
      </c>
    </row>
    <row r="35" spans="1:40" ht="15">
      <c r="A35" s="209">
        <v>13</v>
      </c>
      <c r="B35" s="277" t="s">
        <v>39</v>
      </c>
      <c r="C35" s="156" t="s">
        <v>40</v>
      </c>
      <c r="D35" s="64">
        <v>44</v>
      </c>
      <c r="E35" s="64"/>
      <c r="F35" s="64">
        <v>31</v>
      </c>
      <c r="G35" s="200">
        <f t="shared" si="21"/>
        <v>255.8</v>
      </c>
      <c r="H35" s="200">
        <v>98.9</v>
      </c>
      <c r="I35" s="200">
        <v>156.9</v>
      </c>
      <c r="J35" s="200">
        <f t="shared" si="22"/>
        <v>186.89999999999998</v>
      </c>
      <c r="K35" s="200">
        <v>69.8</v>
      </c>
      <c r="L35" s="200">
        <v>117.1</v>
      </c>
      <c r="M35" s="200">
        <f t="shared" si="23"/>
        <v>151.8</v>
      </c>
      <c r="N35" s="200">
        <v>55</v>
      </c>
      <c r="O35" s="200">
        <v>96.8</v>
      </c>
      <c r="P35" s="200">
        <f t="shared" si="24"/>
        <v>134</v>
      </c>
      <c r="Q35" s="200">
        <v>46.4</v>
      </c>
      <c r="R35" s="200">
        <v>87.6</v>
      </c>
      <c r="S35" s="200">
        <f t="shared" si="25"/>
        <v>134</v>
      </c>
      <c r="T35" s="200">
        <v>46.4</v>
      </c>
      <c r="U35" s="200">
        <v>87.6</v>
      </c>
      <c r="V35" s="200">
        <f t="shared" si="26"/>
        <v>90.3</v>
      </c>
      <c r="W35" s="199">
        <v>30.4</v>
      </c>
      <c r="X35" s="199">
        <v>59.9</v>
      </c>
      <c r="Y35" s="200">
        <f t="shared" si="27"/>
        <v>90.3</v>
      </c>
      <c r="Z35" s="199">
        <f>'[7]Лист1'!$DQ$30</f>
        <v>30.4</v>
      </c>
      <c r="AA35" s="199">
        <f>'[7]Лист1'!$DR$30</f>
        <v>59.9</v>
      </c>
      <c r="AB35" s="200">
        <f t="shared" si="16"/>
        <v>82.2</v>
      </c>
      <c r="AC35" s="130">
        <v>27.3</v>
      </c>
      <c r="AD35" s="130">
        <v>54.9</v>
      </c>
      <c r="AE35" s="200">
        <f t="shared" si="17"/>
        <v>82.2</v>
      </c>
      <c r="AF35" s="130">
        <v>27.3</v>
      </c>
      <c r="AG35" s="130">
        <v>54.9</v>
      </c>
      <c r="AH35" s="200">
        <f t="shared" si="18"/>
        <v>82.2</v>
      </c>
      <c r="AI35" s="130">
        <v>27.3</v>
      </c>
      <c r="AJ35" s="130">
        <v>54.9</v>
      </c>
      <c r="AK35" s="200">
        <f t="shared" si="19"/>
        <v>82.2</v>
      </c>
      <c r="AL35" s="130">
        <v>27.3</v>
      </c>
      <c r="AM35" s="130">
        <v>54.9</v>
      </c>
      <c r="AN35" s="130">
        <f t="shared" si="20"/>
        <v>2.6516129032258067</v>
      </c>
    </row>
    <row r="36" spans="1:40" s="284" customFormat="1" ht="15">
      <c r="A36" s="209"/>
      <c r="B36" s="282" t="s">
        <v>8</v>
      </c>
      <c r="C36" s="283"/>
      <c r="D36" s="279"/>
      <c r="E36" s="279"/>
      <c r="F36" s="279">
        <f>SUM(F22:F35)-F27</f>
        <v>346</v>
      </c>
      <c r="G36" s="171">
        <f aca="true" t="shared" si="28" ref="G36:R36">SUM(G23:G35)</f>
        <v>696.3</v>
      </c>
      <c r="H36" s="171">
        <f t="shared" si="28"/>
        <v>409.9</v>
      </c>
      <c r="I36" s="171">
        <f t="shared" si="28"/>
        <v>286.4</v>
      </c>
      <c r="J36" s="171">
        <f t="shared" si="28"/>
        <v>622</v>
      </c>
      <c r="K36" s="171">
        <f t="shared" si="28"/>
        <v>377.8</v>
      </c>
      <c r="L36" s="171">
        <f t="shared" si="28"/>
        <v>244.2</v>
      </c>
      <c r="M36" s="171">
        <f t="shared" si="28"/>
        <v>582.8</v>
      </c>
      <c r="N36" s="171">
        <f t="shared" si="28"/>
        <v>358.9</v>
      </c>
      <c r="O36" s="171">
        <f t="shared" si="28"/>
        <v>223.89999999999998</v>
      </c>
      <c r="P36" s="171">
        <f t="shared" si="28"/>
        <v>557.1</v>
      </c>
      <c r="Q36" s="171">
        <f t="shared" si="28"/>
        <v>342.7</v>
      </c>
      <c r="R36" s="171">
        <f t="shared" si="28"/>
        <v>214.4</v>
      </c>
      <c r="S36" s="171">
        <f>SUM(S23:S35)</f>
        <v>556.9</v>
      </c>
      <c r="T36" s="171">
        <f>SUM(T23:T35)</f>
        <v>342.5</v>
      </c>
      <c r="U36" s="171">
        <f>SUM(U23:U35)</f>
        <v>214.4</v>
      </c>
      <c r="V36" s="171">
        <f aca="true" t="shared" si="29" ref="V36:AA36">SUM(V22:V35)</f>
        <v>1124.1000000000001</v>
      </c>
      <c r="W36" s="171">
        <f t="shared" si="29"/>
        <v>861.9999999999999</v>
      </c>
      <c r="X36" s="171">
        <f t="shared" si="29"/>
        <v>262.1</v>
      </c>
      <c r="Y36" s="171">
        <f t="shared" si="29"/>
        <v>994.5</v>
      </c>
      <c r="Z36" s="171">
        <f t="shared" si="29"/>
        <v>752.6999999999999</v>
      </c>
      <c r="AA36" s="171">
        <f t="shared" si="29"/>
        <v>241.8</v>
      </c>
      <c r="AB36" s="171">
        <f aca="true" t="shared" si="30" ref="AB36:AG36">SUM(AB22:AB35)</f>
        <v>954.7000000000002</v>
      </c>
      <c r="AC36" s="171">
        <f t="shared" si="30"/>
        <v>723.9</v>
      </c>
      <c r="AD36" s="171">
        <f t="shared" si="30"/>
        <v>230.8</v>
      </c>
      <c r="AE36" s="171">
        <f t="shared" si="30"/>
        <v>954.7000000000002</v>
      </c>
      <c r="AF36" s="171">
        <f t="shared" si="30"/>
        <v>723.9</v>
      </c>
      <c r="AG36" s="171">
        <f t="shared" si="30"/>
        <v>230.8</v>
      </c>
      <c r="AH36" s="171">
        <f>SUM(AH22:AH35)</f>
        <v>3199.3</v>
      </c>
      <c r="AI36" s="171">
        <f>SUM(AI22:AI35)</f>
        <v>2935.6000000000004</v>
      </c>
      <c r="AJ36" s="171">
        <f>SUM(AJ22:AJ35)</f>
        <v>263.7</v>
      </c>
      <c r="AK36" s="171">
        <f>SUM(AK22:AK35)</f>
        <v>3166.8</v>
      </c>
      <c r="AL36" s="171">
        <f>SUM(AL22:AL35)</f>
        <v>2903.1000000000004</v>
      </c>
      <c r="AM36" s="171">
        <f>SUM(AM22:AM35)</f>
        <v>263.7</v>
      </c>
      <c r="AN36" s="171"/>
    </row>
    <row r="37" spans="25:27" ht="15">
      <c r="Y37" s="276">
        <f>Y20+Y36</f>
        <v>12349.2</v>
      </c>
      <c r="Z37" s="276">
        <f>Z20+Z36</f>
        <v>10394.1</v>
      </c>
      <c r="AA37" s="276">
        <f>AA20+AA36</f>
        <v>1955.0999999999997</v>
      </c>
    </row>
    <row r="38" spans="2:6" ht="15">
      <c r="B38" s="276"/>
      <c r="C38" s="276"/>
      <c r="D38" s="276"/>
      <c r="E38" s="276"/>
      <c r="F38" s="276"/>
    </row>
    <row r="39" spans="2:6" ht="14.25" customHeight="1">
      <c r="B39" s="276"/>
      <c r="C39" s="276"/>
      <c r="D39" s="276"/>
      <c r="E39" s="276"/>
      <c r="F39" s="276"/>
    </row>
  </sheetData>
  <sheetProtection/>
  <mergeCells count="50">
    <mergeCell ref="AK4:AM4"/>
    <mergeCell ref="AK5:AK6"/>
    <mergeCell ref="AL5:AM5"/>
    <mergeCell ref="AL10:AM10"/>
    <mergeCell ref="AL14:AM14"/>
    <mergeCell ref="AH4:AJ4"/>
    <mergeCell ref="J5:J6"/>
    <mergeCell ref="K5:L5"/>
    <mergeCell ref="W5:X5"/>
    <mergeCell ref="S4:U4"/>
    <mergeCell ref="A21:AN21"/>
    <mergeCell ref="C5:C6"/>
    <mergeCell ref="F4:F6"/>
    <mergeCell ref="A4:A6"/>
    <mergeCell ref="C4:E4"/>
    <mergeCell ref="Z5:AA5"/>
    <mergeCell ref="P4:R4"/>
    <mergeCell ref="AN4:AN6"/>
    <mergeCell ref="P5:P6"/>
    <mergeCell ref="Q5:R5"/>
    <mergeCell ref="V4:X4"/>
    <mergeCell ref="V5:V6"/>
    <mergeCell ref="AE4:AG4"/>
    <mergeCell ref="AE5:AE6"/>
    <mergeCell ref="AF5:AG5"/>
    <mergeCell ref="M4:O4"/>
    <mergeCell ref="M5:M6"/>
    <mergeCell ref="N5:O5"/>
    <mergeCell ref="AB4:AD4"/>
    <mergeCell ref="AB5:AB6"/>
    <mergeCell ref="AC5:AD5"/>
    <mergeCell ref="Y4:AA4"/>
    <mergeCell ref="Y5:Y6"/>
    <mergeCell ref="S5:S6"/>
    <mergeCell ref="T5:U5"/>
    <mergeCell ref="B1:I1"/>
    <mergeCell ref="B2:I2"/>
    <mergeCell ref="G4:I4"/>
    <mergeCell ref="G5:G6"/>
    <mergeCell ref="H5:I5"/>
    <mergeCell ref="J4:L4"/>
    <mergeCell ref="D5:D6"/>
    <mergeCell ref="E5:E6"/>
    <mergeCell ref="B4:B6"/>
    <mergeCell ref="AH5:AH6"/>
    <mergeCell ref="AI5:AJ5"/>
    <mergeCell ref="AI10:AJ10"/>
    <mergeCell ref="AI14:AJ14"/>
    <mergeCell ref="AF10:AG10"/>
    <mergeCell ref="AC10:AD1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39"/>
  <sheetViews>
    <sheetView zoomScalePageLayoutView="0" workbookViewId="0" topLeftCell="A1">
      <selection activeCell="V3" sqref="V3:X3"/>
    </sheetView>
  </sheetViews>
  <sheetFormatPr defaultColWidth="9.140625" defaultRowHeight="15" outlineLevelCol="1"/>
  <cols>
    <col min="1" max="1" width="6.28125" style="29" customWidth="1"/>
    <col min="2" max="2" width="20.7109375" style="29" customWidth="1"/>
    <col min="3" max="3" width="20.00390625" style="29" customWidth="1"/>
    <col min="4" max="4" width="8.00390625" style="29" customWidth="1"/>
    <col min="5" max="5" width="7.8515625" style="29" customWidth="1"/>
    <col min="6" max="6" width="9.7109375" style="29" customWidth="1"/>
    <col min="7" max="9" width="12.8515625" style="40" hidden="1" customWidth="1" outlineLevel="1"/>
    <col min="10" max="10" width="12.8515625" style="40" hidden="1" customWidth="1" outlineLevel="1" collapsed="1"/>
    <col min="11" max="12" width="12.8515625" style="40" hidden="1" customWidth="1" outlineLevel="1"/>
    <col min="13" max="13" width="12.8515625" style="40" hidden="1" customWidth="1" outlineLevel="1" collapsed="1"/>
    <col min="14" max="15" width="12.8515625" style="40" hidden="1" customWidth="1" outlineLevel="1"/>
    <col min="16" max="16" width="12.8515625" style="40" hidden="1" customWidth="1" outlineLevel="1" collapsed="1"/>
    <col min="17" max="18" width="12.8515625" style="40" hidden="1" customWidth="1" outlineLevel="1"/>
    <col min="19" max="19" width="12.8515625" style="40" hidden="1" customWidth="1" outlineLevel="1" collapsed="1"/>
    <col min="20" max="21" width="12.8515625" style="40" hidden="1" customWidth="1" outlineLevel="1"/>
    <col min="22" max="22" width="12.8515625" style="287" customWidth="1" collapsed="1"/>
    <col min="23" max="24" width="12.8515625" style="287" customWidth="1"/>
    <col min="25" max="25" width="15.421875" style="29" customWidth="1"/>
    <col min="26" max="16384" width="9.140625" style="29" customWidth="1"/>
  </cols>
  <sheetData>
    <row r="1" spans="2:25" ht="35.25" customHeight="1">
      <c r="B1" s="404" t="s">
        <v>10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</row>
    <row r="2" ht="15">
      <c r="Y2" s="67" t="s">
        <v>9</v>
      </c>
    </row>
    <row r="3" spans="1:25" ht="30" customHeight="1">
      <c r="A3" s="394" t="s">
        <v>0</v>
      </c>
      <c r="B3" s="394" t="s">
        <v>12</v>
      </c>
      <c r="C3" s="394" t="s">
        <v>1</v>
      </c>
      <c r="D3" s="394"/>
      <c r="E3" s="394"/>
      <c r="F3" s="408" t="s">
        <v>61</v>
      </c>
      <c r="G3" s="403" t="s">
        <v>120</v>
      </c>
      <c r="H3" s="403"/>
      <c r="I3" s="403"/>
      <c r="J3" s="403" t="s">
        <v>121</v>
      </c>
      <c r="K3" s="403"/>
      <c r="L3" s="403"/>
      <c r="M3" s="403" t="s">
        <v>122</v>
      </c>
      <c r="N3" s="403"/>
      <c r="O3" s="403"/>
      <c r="P3" s="403" t="s">
        <v>123</v>
      </c>
      <c r="Q3" s="403"/>
      <c r="R3" s="403"/>
      <c r="S3" s="414" t="s">
        <v>147</v>
      </c>
      <c r="T3" s="414"/>
      <c r="U3" s="414"/>
      <c r="V3" s="414" t="s">
        <v>151</v>
      </c>
      <c r="W3" s="414"/>
      <c r="X3" s="414"/>
      <c r="Y3" s="405" t="s">
        <v>84</v>
      </c>
    </row>
    <row r="4" spans="1:25" ht="15">
      <c r="A4" s="394"/>
      <c r="B4" s="394"/>
      <c r="C4" s="394" t="s">
        <v>2</v>
      </c>
      <c r="D4" s="394" t="s">
        <v>3</v>
      </c>
      <c r="E4" s="394" t="s">
        <v>4</v>
      </c>
      <c r="F4" s="409"/>
      <c r="G4" s="402" t="s">
        <v>5</v>
      </c>
      <c r="H4" s="400" t="s">
        <v>11</v>
      </c>
      <c r="I4" s="401"/>
      <c r="J4" s="402" t="s">
        <v>5</v>
      </c>
      <c r="K4" s="400" t="s">
        <v>11</v>
      </c>
      <c r="L4" s="401"/>
      <c r="M4" s="402" t="s">
        <v>5</v>
      </c>
      <c r="N4" s="400" t="s">
        <v>11</v>
      </c>
      <c r="O4" s="401"/>
      <c r="P4" s="402" t="s">
        <v>5</v>
      </c>
      <c r="Q4" s="400" t="s">
        <v>11</v>
      </c>
      <c r="R4" s="401"/>
      <c r="S4" s="411" t="s">
        <v>5</v>
      </c>
      <c r="T4" s="412" t="s">
        <v>11</v>
      </c>
      <c r="U4" s="413"/>
      <c r="V4" s="411" t="s">
        <v>5</v>
      </c>
      <c r="W4" s="412" t="s">
        <v>11</v>
      </c>
      <c r="X4" s="413"/>
      <c r="Y4" s="406"/>
    </row>
    <row r="5" spans="1:25" ht="48" customHeight="1">
      <c r="A5" s="394"/>
      <c r="B5" s="394"/>
      <c r="C5" s="394"/>
      <c r="D5" s="394"/>
      <c r="E5" s="394"/>
      <c r="F5" s="410"/>
      <c r="G5" s="402"/>
      <c r="H5" s="59" t="s">
        <v>6</v>
      </c>
      <c r="I5" s="59" t="s">
        <v>7</v>
      </c>
      <c r="J5" s="402"/>
      <c r="K5" s="59" t="s">
        <v>6</v>
      </c>
      <c r="L5" s="59" t="s">
        <v>7</v>
      </c>
      <c r="M5" s="402"/>
      <c r="N5" s="59" t="s">
        <v>6</v>
      </c>
      <c r="O5" s="59" t="s">
        <v>7</v>
      </c>
      <c r="P5" s="402"/>
      <c r="Q5" s="59" t="s">
        <v>6</v>
      </c>
      <c r="R5" s="59" t="s">
        <v>7</v>
      </c>
      <c r="S5" s="411"/>
      <c r="T5" s="312" t="s">
        <v>6</v>
      </c>
      <c r="U5" s="312" t="s">
        <v>7</v>
      </c>
      <c r="V5" s="411"/>
      <c r="W5" s="312" t="s">
        <v>6</v>
      </c>
      <c r="X5" s="312" t="s">
        <v>7</v>
      </c>
      <c r="Y5" s="407"/>
    </row>
    <row r="6" spans="1:25" ht="15" customHeight="1">
      <c r="A6" s="151">
        <v>1</v>
      </c>
      <c r="B6" s="72" t="s">
        <v>109</v>
      </c>
      <c r="C6" s="72" t="s">
        <v>113</v>
      </c>
      <c r="D6" s="73">
        <v>24</v>
      </c>
      <c r="E6" s="73">
        <v>1</v>
      </c>
      <c r="F6" s="73">
        <v>33</v>
      </c>
      <c r="G6" s="62">
        <f aca="true" t="shared" si="0" ref="G6:G33">H6+I6</f>
        <v>244.93</v>
      </c>
      <c r="H6" s="59">
        <v>244.93</v>
      </c>
      <c r="I6" s="59"/>
      <c r="J6" s="62">
        <f>K6+L6</f>
        <v>267.73</v>
      </c>
      <c r="K6" s="59">
        <v>267.73</v>
      </c>
      <c r="L6" s="59"/>
      <c r="M6" s="62">
        <f>N6+O6</f>
        <v>167.11</v>
      </c>
      <c r="N6" s="59">
        <v>167.11</v>
      </c>
      <c r="O6" s="59"/>
      <c r="P6" s="62">
        <f>Q6+R6</f>
        <v>167.11</v>
      </c>
      <c r="Q6" s="59">
        <v>167.11</v>
      </c>
      <c r="R6" s="59"/>
      <c r="S6" s="52">
        <f>T6+U6</f>
        <v>167.11</v>
      </c>
      <c r="T6" s="312">
        <v>167.11</v>
      </c>
      <c r="U6" s="312"/>
      <c r="V6" s="52">
        <f>W6+X6</f>
        <v>167.11</v>
      </c>
      <c r="W6" s="312">
        <v>167.11</v>
      </c>
      <c r="X6" s="312"/>
      <c r="Y6" s="307">
        <f>V6/F6</f>
        <v>5.063939393939394</v>
      </c>
    </row>
    <row r="7" spans="1:25" ht="15" customHeight="1">
      <c r="A7" s="151">
        <v>2</v>
      </c>
      <c r="B7" s="72" t="s">
        <v>109</v>
      </c>
      <c r="C7" s="72" t="s">
        <v>113</v>
      </c>
      <c r="D7" s="73">
        <v>24</v>
      </c>
      <c r="E7" s="73">
        <v>2</v>
      </c>
      <c r="F7" s="73">
        <v>33</v>
      </c>
      <c r="G7" s="62">
        <f t="shared" si="0"/>
        <v>278.73</v>
      </c>
      <c r="H7" s="59">
        <v>278.73</v>
      </c>
      <c r="I7" s="59"/>
      <c r="J7" s="62">
        <f aca="true" t="shared" si="1" ref="J7:J33">K7+L7</f>
        <v>283.58</v>
      </c>
      <c r="K7" s="59">
        <v>283.58</v>
      </c>
      <c r="L7" s="59"/>
      <c r="M7" s="62">
        <f aca="true" t="shared" si="2" ref="M7:M33">N7+O7</f>
        <v>297.24</v>
      </c>
      <c r="N7" s="59">
        <v>297.24</v>
      </c>
      <c r="O7" s="59"/>
      <c r="P7" s="62">
        <f aca="true" t="shared" si="3" ref="P7:P33">Q7+R7</f>
        <v>297.24</v>
      </c>
      <c r="Q7" s="59">
        <v>297.24</v>
      </c>
      <c r="R7" s="59"/>
      <c r="S7" s="52">
        <f aca="true" t="shared" si="4" ref="S7:S33">T7+U7</f>
        <v>297.24</v>
      </c>
      <c r="T7" s="312">
        <v>297.24</v>
      </c>
      <c r="U7" s="312"/>
      <c r="V7" s="52">
        <f aca="true" t="shared" si="5" ref="V7:V33">W7+X7</f>
        <v>297.24</v>
      </c>
      <c r="W7" s="312">
        <v>297.24</v>
      </c>
      <c r="X7" s="312"/>
      <c r="Y7" s="335">
        <f aca="true" t="shared" si="6" ref="Y7:Y34">V7/F7</f>
        <v>9.007272727272728</v>
      </c>
    </row>
    <row r="8" spans="1:25" ht="15" customHeight="1">
      <c r="A8" s="151">
        <v>3</v>
      </c>
      <c r="B8" s="72" t="s">
        <v>109</v>
      </c>
      <c r="C8" s="72" t="s">
        <v>22</v>
      </c>
      <c r="D8" s="73">
        <v>16</v>
      </c>
      <c r="E8" s="73"/>
      <c r="F8" s="73">
        <v>27</v>
      </c>
      <c r="G8" s="62">
        <f t="shared" si="0"/>
        <v>200.11</v>
      </c>
      <c r="H8" s="59">
        <v>200.11</v>
      </c>
      <c r="I8" s="59"/>
      <c r="J8" s="62">
        <f t="shared" si="1"/>
        <v>200.11</v>
      </c>
      <c r="K8" s="59">
        <v>200.11</v>
      </c>
      <c r="L8" s="59"/>
      <c r="M8" s="62">
        <f t="shared" si="2"/>
        <v>200.11</v>
      </c>
      <c r="N8" s="59">
        <v>200.11</v>
      </c>
      <c r="O8" s="59"/>
      <c r="P8" s="62">
        <f t="shared" si="3"/>
        <v>200.11</v>
      </c>
      <c r="Q8" s="59">
        <v>200.11</v>
      </c>
      <c r="R8" s="59"/>
      <c r="S8" s="52">
        <f t="shared" si="4"/>
        <v>200.11</v>
      </c>
      <c r="T8" s="312">
        <v>200.11</v>
      </c>
      <c r="U8" s="312"/>
      <c r="V8" s="52">
        <f t="shared" si="5"/>
        <v>200.11</v>
      </c>
      <c r="W8" s="312">
        <v>200.11</v>
      </c>
      <c r="X8" s="312"/>
      <c r="Y8" s="335">
        <f t="shared" si="6"/>
        <v>7.411481481481482</v>
      </c>
    </row>
    <row r="9" spans="1:25" ht="15" customHeight="1">
      <c r="A9" s="151">
        <v>4</v>
      </c>
      <c r="B9" s="72" t="s">
        <v>109</v>
      </c>
      <c r="C9" s="72" t="s">
        <v>117</v>
      </c>
      <c r="D9" s="73">
        <v>27</v>
      </c>
      <c r="E9" s="73" t="s">
        <v>17</v>
      </c>
      <c r="F9" s="73">
        <v>4</v>
      </c>
      <c r="G9" s="62">
        <f t="shared" si="0"/>
        <v>22.67</v>
      </c>
      <c r="H9" s="59">
        <v>22.67</v>
      </c>
      <c r="I9" s="59"/>
      <c r="J9" s="62">
        <f t="shared" si="1"/>
        <v>24.12</v>
      </c>
      <c r="K9" s="59">
        <v>24.12</v>
      </c>
      <c r="L9" s="59"/>
      <c r="M9" s="62">
        <f t="shared" si="2"/>
        <v>23</v>
      </c>
      <c r="N9" s="178">
        <v>23</v>
      </c>
      <c r="O9" s="59"/>
      <c r="P9" s="62">
        <f t="shared" si="3"/>
        <v>23</v>
      </c>
      <c r="Q9" s="169">
        <v>23</v>
      </c>
      <c r="R9" s="59"/>
      <c r="S9" s="52">
        <f t="shared" si="4"/>
        <v>23</v>
      </c>
      <c r="T9" s="313">
        <v>23</v>
      </c>
      <c r="U9" s="312"/>
      <c r="V9" s="52">
        <f t="shared" si="5"/>
        <v>23</v>
      </c>
      <c r="W9" s="313">
        <v>23</v>
      </c>
      <c r="X9" s="312"/>
      <c r="Y9" s="335">
        <f t="shared" si="6"/>
        <v>5.75</v>
      </c>
    </row>
    <row r="10" spans="1:25" ht="15" customHeight="1">
      <c r="A10" s="151">
        <v>5</v>
      </c>
      <c r="B10" s="72" t="s">
        <v>109</v>
      </c>
      <c r="C10" s="72" t="s">
        <v>16</v>
      </c>
      <c r="D10" s="73">
        <v>5</v>
      </c>
      <c r="E10" s="73"/>
      <c r="F10" s="73">
        <v>58</v>
      </c>
      <c r="G10" s="62">
        <f t="shared" si="0"/>
        <v>168.45</v>
      </c>
      <c r="H10" s="59">
        <v>168.45</v>
      </c>
      <c r="I10" s="59"/>
      <c r="J10" s="62">
        <f t="shared" si="1"/>
        <v>185.79</v>
      </c>
      <c r="K10" s="59">
        <v>185.79</v>
      </c>
      <c r="L10" s="59"/>
      <c r="M10" s="62">
        <f t="shared" si="2"/>
        <v>188.09</v>
      </c>
      <c r="N10" s="59">
        <v>188.09</v>
      </c>
      <c r="O10" s="59"/>
      <c r="P10" s="62">
        <f t="shared" si="3"/>
        <v>188.09</v>
      </c>
      <c r="Q10" s="59">
        <v>188.09</v>
      </c>
      <c r="R10" s="59"/>
      <c r="S10" s="52">
        <f t="shared" si="4"/>
        <v>188.09</v>
      </c>
      <c r="T10" s="312">
        <v>188.09</v>
      </c>
      <c r="U10" s="312"/>
      <c r="V10" s="52">
        <f t="shared" si="5"/>
        <v>188.09</v>
      </c>
      <c r="W10" s="312">
        <v>188.09</v>
      </c>
      <c r="X10" s="312"/>
      <c r="Y10" s="335">
        <f t="shared" si="6"/>
        <v>3.242931034482759</v>
      </c>
    </row>
    <row r="11" spans="1:25" ht="15" customHeight="1">
      <c r="A11" s="151">
        <v>6</v>
      </c>
      <c r="B11" s="72" t="s">
        <v>109</v>
      </c>
      <c r="C11" s="72" t="s">
        <v>16</v>
      </c>
      <c r="D11" s="73">
        <v>20</v>
      </c>
      <c r="E11" s="73"/>
      <c r="F11" s="73">
        <v>19</v>
      </c>
      <c r="G11" s="62">
        <f t="shared" si="0"/>
        <v>67.9</v>
      </c>
      <c r="H11" s="59">
        <v>67.9</v>
      </c>
      <c r="I11" s="59"/>
      <c r="J11" s="62">
        <f t="shared" si="1"/>
        <v>80.44</v>
      </c>
      <c r="K11" s="59">
        <v>80.44</v>
      </c>
      <c r="L11" s="59"/>
      <c r="M11" s="62">
        <f t="shared" si="2"/>
        <v>84.79</v>
      </c>
      <c r="N11" s="59">
        <v>84.79</v>
      </c>
      <c r="O11" s="59"/>
      <c r="P11" s="62">
        <f t="shared" si="3"/>
        <v>84.79</v>
      </c>
      <c r="Q11" s="59">
        <v>84.79</v>
      </c>
      <c r="R11" s="59"/>
      <c r="S11" s="52">
        <f t="shared" si="4"/>
        <v>84.79</v>
      </c>
      <c r="T11" s="312">
        <v>84.79</v>
      </c>
      <c r="U11" s="312"/>
      <c r="V11" s="52">
        <f t="shared" si="5"/>
        <v>84.79</v>
      </c>
      <c r="W11" s="312">
        <v>84.79</v>
      </c>
      <c r="X11" s="312"/>
      <c r="Y11" s="335">
        <f t="shared" si="6"/>
        <v>4.462631578947369</v>
      </c>
    </row>
    <row r="12" spans="1:25" ht="15" customHeight="1">
      <c r="A12" s="151">
        <v>7</v>
      </c>
      <c r="B12" s="72" t="s">
        <v>109</v>
      </c>
      <c r="C12" s="72" t="s">
        <v>16</v>
      </c>
      <c r="D12" s="73">
        <v>27</v>
      </c>
      <c r="E12" s="73"/>
      <c r="F12" s="73">
        <v>80</v>
      </c>
      <c r="G12" s="62">
        <f t="shared" si="0"/>
        <v>290.59</v>
      </c>
      <c r="H12" s="59">
        <v>290.59</v>
      </c>
      <c r="I12" s="59"/>
      <c r="J12" s="62">
        <f t="shared" si="1"/>
        <v>308</v>
      </c>
      <c r="K12" s="169">
        <v>308</v>
      </c>
      <c r="L12" s="59"/>
      <c r="M12" s="62">
        <f t="shared" si="2"/>
        <v>295.37</v>
      </c>
      <c r="N12" s="169">
        <v>295.37</v>
      </c>
      <c r="O12" s="59"/>
      <c r="P12" s="62">
        <f t="shared" si="3"/>
        <v>295.37</v>
      </c>
      <c r="Q12" s="169">
        <v>295.37</v>
      </c>
      <c r="R12" s="59"/>
      <c r="S12" s="52">
        <f t="shared" si="4"/>
        <v>295.37</v>
      </c>
      <c r="T12" s="313">
        <v>295.37</v>
      </c>
      <c r="U12" s="312"/>
      <c r="V12" s="52">
        <f t="shared" si="5"/>
        <v>295.37</v>
      </c>
      <c r="W12" s="313">
        <v>295.37</v>
      </c>
      <c r="X12" s="312"/>
      <c r="Y12" s="335">
        <f t="shared" si="6"/>
        <v>3.692125</v>
      </c>
    </row>
    <row r="13" spans="1:25" ht="15" customHeight="1">
      <c r="A13" s="151">
        <v>8</v>
      </c>
      <c r="B13" s="72" t="s">
        <v>109</v>
      </c>
      <c r="C13" s="72" t="s">
        <v>16</v>
      </c>
      <c r="D13" s="73">
        <v>27</v>
      </c>
      <c r="E13" s="73" t="s">
        <v>18</v>
      </c>
      <c r="F13" s="73">
        <v>56</v>
      </c>
      <c r="G13" s="62">
        <f t="shared" si="0"/>
        <v>312.06</v>
      </c>
      <c r="H13" s="59">
        <v>312.06</v>
      </c>
      <c r="I13" s="59"/>
      <c r="J13" s="62">
        <f t="shared" si="1"/>
        <v>324.76</v>
      </c>
      <c r="K13" s="59">
        <v>324.76</v>
      </c>
      <c r="L13" s="59"/>
      <c r="M13" s="62">
        <f t="shared" si="2"/>
        <v>323.81</v>
      </c>
      <c r="N13" s="59">
        <v>323.81</v>
      </c>
      <c r="O13" s="59"/>
      <c r="P13" s="62">
        <f t="shared" si="3"/>
        <v>517.86</v>
      </c>
      <c r="Q13" s="59">
        <v>517.86</v>
      </c>
      <c r="R13" s="59"/>
      <c r="S13" s="52">
        <f t="shared" si="4"/>
        <v>517.86</v>
      </c>
      <c r="T13" s="312">
        <v>517.86</v>
      </c>
      <c r="U13" s="312"/>
      <c r="V13" s="52">
        <f t="shared" si="5"/>
        <v>517.86</v>
      </c>
      <c r="W13" s="312">
        <v>517.86</v>
      </c>
      <c r="X13" s="312"/>
      <c r="Y13" s="335">
        <f t="shared" si="6"/>
        <v>9.2475</v>
      </c>
    </row>
    <row r="14" spans="1:25" ht="15" customHeight="1">
      <c r="A14" s="151">
        <v>9</v>
      </c>
      <c r="B14" s="72" t="s">
        <v>109</v>
      </c>
      <c r="C14" s="72" t="s">
        <v>16</v>
      </c>
      <c r="D14" s="73">
        <v>31</v>
      </c>
      <c r="E14" s="73" t="s">
        <v>17</v>
      </c>
      <c r="F14" s="73">
        <v>60</v>
      </c>
      <c r="G14" s="62">
        <f t="shared" si="0"/>
        <v>179.71</v>
      </c>
      <c r="H14" s="59">
        <v>179.71</v>
      </c>
      <c r="I14" s="59"/>
      <c r="J14" s="62">
        <f t="shared" si="1"/>
        <v>196.71</v>
      </c>
      <c r="K14" s="59">
        <v>196.71</v>
      </c>
      <c r="L14" s="59"/>
      <c r="M14" s="62">
        <f t="shared" si="2"/>
        <v>215.46</v>
      </c>
      <c r="N14" s="59">
        <v>215.46</v>
      </c>
      <c r="O14" s="59"/>
      <c r="P14" s="62">
        <f t="shared" si="3"/>
        <v>215.46</v>
      </c>
      <c r="Q14" s="59">
        <v>215.46</v>
      </c>
      <c r="R14" s="59"/>
      <c r="S14" s="52">
        <f t="shared" si="4"/>
        <v>215.46</v>
      </c>
      <c r="T14" s="312">
        <v>215.46</v>
      </c>
      <c r="U14" s="312"/>
      <c r="V14" s="52">
        <f t="shared" si="5"/>
        <v>215.46</v>
      </c>
      <c r="W14" s="312">
        <v>215.46</v>
      </c>
      <c r="X14" s="312"/>
      <c r="Y14" s="335">
        <f t="shared" si="6"/>
        <v>3.591</v>
      </c>
    </row>
    <row r="15" spans="1:25" ht="15" customHeight="1">
      <c r="A15" s="151">
        <v>10</v>
      </c>
      <c r="B15" s="72" t="s">
        <v>109</v>
      </c>
      <c r="C15" s="72" t="s">
        <v>16</v>
      </c>
      <c r="D15" s="73">
        <v>33</v>
      </c>
      <c r="E15" s="73"/>
      <c r="F15" s="73">
        <v>60</v>
      </c>
      <c r="G15" s="62">
        <f t="shared" si="0"/>
        <v>164.33</v>
      </c>
      <c r="H15" s="59">
        <v>164.33</v>
      </c>
      <c r="I15" s="59"/>
      <c r="J15" s="62">
        <f t="shared" si="1"/>
        <v>175.03</v>
      </c>
      <c r="K15" s="59">
        <v>175.03</v>
      </c>
      <c r="L15" s="59"/>
      <c r="M15" s="62">
        <f t="shared" si="2"/>
        <v>174.23</v>
      </c>
      <c r="N15" s="59">
        <v>174.23</v>
      </c>
      <c r="O15" s="59"/>
      <c r="P15" s="62">
        <f t="shared" si="3"/>
        <v>174.23</v>
      </c>
      <c r="Q15" s="59">
        <v>174.23</v>
      </c>
      <c r="R15" s="59"/>
      <c r="S15" s="52">
        <f t="shared" si="4"/>
        <v>174.23</v>
      </c>
      <c r="T15" s="312">
        <v>174.23</v>
      </c>
      <c r="U15" s="312"/>
      <c r="V15" s="52">
        <f t="shared" si="5"/>
        <v>174.23</v>
      </c>
      <c r="W15" s="312">
        <v>174.23</v>
      </c>
      <c r="X15" s="312"/>
      <c r="Y15" s="335">
        <f t="shared" si="6"/>
        <v>2.903833333333333</v>
      </c>
    </row>
    <row r="16" spans="1:25" ht="15" customHeight="1">
      <c r="A16" s="151">
        <v>11</v>
      </c>
      <c r="B16" s="72" t="s">
        <v>109</v>
      </c>
      <c r="C16" s="72" t="s">
        <v>16</v>
      </c>
      <c r="D16" s="73">
        <v>35</v>
      </c>
      <c r="E16" s="73"/>
      <c r="F16" s="73">
        <v>60</v>
      </c>
      <c r="G16" s="62">
        <f t="shared" si="0"/>
        <v>263.09</v>
      </c>
      <c r="H16" s="59">
        <v>263.09</v>
      </c>
      <c r="I16" s="59"/>
      <c r="J16" s="62">
        <f t="shared" si="1"/>
        <v>261.88</v>
      </c>
      <c r="K16" s="59">
        <v>261.88</v>
      </c>
      <c r="L16" s="59"/>
      <c r="M16" s="62">
        <f t="shared" si="2"/>
        <v>271.3</v>
      </c>
      <c r="N16" s="169">
        <v>271.3</v>
      </c>
      <c r="O16" s="59"/>
      <c r="P16" s="62">
        <f t="shared" si="3"/>
        <v>271.3</v>
      </c>
      <c r="Q16" s="169">
        <v>271.3</v>
      </c>
      <c r="R16" s="59"/>
      <c r="S16" s="52">
        <f t="shared" si="4"/>
        <v>271.3</v>
      </c>
      <c r="T16" s="313">
        <v>271.3</v>
      </c>
      <c r="U16" s="312"/>
      <c r="V16" s="52">
        <f t="shared" si="5"/>
        <v>271.3</v>
      </c>
      <c r="W16" s="313">
        <v>271.3</v>
      </c>
      <c r="X16" s="312"/>
      <c r="Y16" s="335">
        <f t="shared" si="6"/>
        <v>4.5216666666666665</v>
      </c>
    </row>
    <row r="17" spans="1:25" ht="15" customHeight="1">
      <c r="A17" s="151">
        <v>12</v>
      </c>
      <c r="B17" s="72" t="s">
        <v>109</v>
      </c>
      <c r="C17" s="72" t="s">
        <v>16</v>
      </c>
      <c r="D17" s="73">
        <v>41</v>
      </c>
      <c r="E17" s="73"/>
      <c r="F17" s="73">
        <v>48</v>
      </c>
      <c r="G17" s="62">
        <f t="shared" si="0"/>
        <v>84.33</v>
      </c>
      <c r="H17" s="59">
        <v>84.33</v>
      </c>
      <c r="I17" s="59"/>
      <c r="J17" s="62">
        <f t="shared" si="1"/>
        <v>97.66</v>
      </c>
      <c r="K17" s="59">
        <v>97.66</v>
      </c>
      <c r="L17" s="59"/>
      <c r="M17" s="62">
        <f t="shared" si="2"/>
        <v>89.98</v>
      </c>
      <c r="N17" s="59">
        <v>89.98</v>
      </c>
      <c r="O17" s="59"/>
      <c r="P17" s="62">
        <f t="shared" si="3"/>
        <v>89.98</v>
      </c>
      <c r="Q17" s="59">
        <v>89.98</v>
      </c>
      <c r="R17" s="59"/>
      <c r="S17" s="52">
        <f t="shared" si="4"/>
        <v>89.98</v>
      </c>
      <c r="T17" s="312">
        <v>89.98</v>
      </c>
      <c r="U17" s="312"/>
      <c r="V17" s="52">
        <f t="shared" si="5"/>
        <v>89.98</v>
      </c>
      <c r="W17" s="312">
        <v>89.98</v>
      </c>
      <c r="X17" s="312"/>
      <c r="Y17" s="335">
        <f t="shared" si="6"/>
        <v>1.8745833333333335</v>
      </c>
    </row>
    <row r="18" spans="1:25" ht="15" customHeight="1">
      <c r="A18" s="151">
        <v>13</v>
      </c>
      <c r="B18" s="72" t="s">
        <v>109</v>
      </c>
      <c r="C18" s="72" t="s">
        <v>16</v>
      </c>
      <c r="D18" s="73">
        <v>41</v>
      </c>
      <c r="E18" s="73" t="s">
        <v>17</v>
      </c>
      <c r="F18" s="73">
        <v>46</v>
      </c>
      <c r="G18" s="62">
        <f t="shared" si="0"/>
        <v>171.41</v>
      </c>
      <c r="H18" s="59">
        <v>171.41</v>
      </c>
      <c r="I18" s="59"/>
      <c r="J18" s="62">
        <f t="shared" si="1"/>
        <v>174</v>
      </c>
      <c r="K18" s="169">
        <v>174</v>
      </c>
      <c r="L18" s="59"/>
      <c r="M18" s="62">
        <f t="shared" si="2"/>
        <v>163.26</v>
      </c>
      <c r="N18" s="169">
        <v>163.26</v>
      </c>
      <c r="O18" s="59"/>
      <c r="P18" s="62">
        <f t="shared" si="3"/>
        <v>163.26</v>
      </c>
      <c r="Q18" s="169">
        <v>163.26</v>
      </c>
      <c r="R18" s="59"/>
      <c r="S18" s="52">
        <f t="shared" si="4"/>
        <v>163.26</v>
      </c>
      <c r="T18" s="313">
        <v>163.26</v>
      </c>
      <c r="U18" s="312"/>
      <c r="V18" s="52">
        <f t="shared" si="5"/>
        <v>163.26</v>
      </c>
      <c r="W18" s="313">
        <v>163.26</v>
      </c>
      <c r="X18" s="312"/>
      <c r="Y18" s="335">
        <f t="shared" si="6"/>
        <v>3.5491304347826085</v>
      </c>
    </row>
    <row r="19" spans="1:25" ht="15" customHeight="1">
      <c r="A19" s="151">
        <v>14</v>
      </c>
      <c r="B19" s="72" t="s">
        <v>109</v>
      </c>
      <c r="C19" s="72" t="s">
        <v>16</v>
      </c>
      <c r="D19" s="73">
        <v>41</v>
      </c>
      <c r="E19" s="73" t="s">
        <v>18</v>
      </c>
      <c r="F19" s="73">
        <v>68</v>
      </c>
      <c r="G19" s="62">
        <f t="shared" si="0"/>
        <v>242.48</v>
      </c>
      <c r="H19" s="59">
        <v>242.48</v>
      </c>
      <c r="I19" s="59"/>
      <c r="J19" s="62">
        <f t="shared" si="1"/>
        <v>247.44</v>
      </c>
      <c r="K19" s="59">
        <v>247.44</v>
      </c>
      <c r="L19" s="59"/>
      <c r="M19" s="62">
        <f t="shared" si="2"/>
        <v>242.18</v>
      </c>
      <c r="N19" s="59">
        <v>242.18</v>
      </c>
      <c r="O19" s="59"/>
      <c r="P19" s="62">
        <f t="shared" si="3"/>
        <v>242.18</v>
      </c>
      <c r="Q19" s="59">
        <v>242.18</v>
      </c>
      <c r="R19" s="59"/>
      <c r="S19" s="52">
        <f t="shared" si="4"/>
        <v>242.18</v>
      </c>
      <c r="T19" s="312">
        <v>242.18</v>
      </c>
      <c r="U19" s="312"/>
      <c r="V19" s="52">
        <f t="shared" si="5"/>
        <v>242.18</v>
      </c>
      <c r="W19" s="312">
        <v>242.18</v>
      </c>
      <c r="X19" s="312"/>
      <c r="Y19" s="335">
        <f t="shared" si="6"/>
        <v>3.561470588235294</v>
      </c>
    </row>
    <row r="20" spans="1:25" s="74" customFormat="1" ht="15">
      <c r="A20" s="71">
        <v>15</v>
      </c>
      <c r="B20" s="72" t="s">
        <v>109</v>
      </c>
      <c r="C20" s="72" t="s">
        <v>49</v>
      </c>
      <c r="D20" s="73">
        <v>11</v>
      </c>
      <c r="E20" s="73"/>
      <c r="F20" s="73">
        <v>48</v>
      </c>
      <c r="G20" s="62">
        <f t="shared" si="0"/>
        <v>189.22</v>
      </c>
      <c r="H20" s="62">
        <v>189.22</v>
      </c>
      <c r="I20" s="71"/>
      <c r="J20" s="62">
        <f t="shared" si="1"/>
        <v>197.96</v>
      </c>
      <c r="K20" s="62">
        <v>197.96</v>
      </c>
      <c r="L20" s="71"/>
      <c r="M20" s="62">
        <f t="shared" si="2"/>
        <v>197.96</v>
      </c>
      <c r="N20" s="62">
        <v>197.96</v>
      </c>
      <c r="O20" s="71"/>
      <c r="P20" s="62">
        <f t="shared" si="3"/>
        <v>197.96</v>
      </c>
      <c r="Q20" s="62">
        <v>197.96</v>
      </c>
      <c r="R20" s="71"/>
      <c r="S20" s="52">
        <f t="shared" si="4"/>
        <v>197.96</v>
      </c>
      <c r="T20" s="52">
        <v>197.96</v>
      </c>
      <c r="U20" s="31"/>
      <c r="V20" s="52">
        <f t="shared" si="5"/>
        <v>197.96</v>
      </c>
      <c r="W20" s="52">
        <v>197.96</v>
      </c>
      <c r="X20" s="31"/>
      <c r="Y20" s="335">
        <f t="shared" si="6"/>
        <v>4.1241666666666665</v>
      </c>
    </row>
    <row r="21" spans="1:25" s="74" customFormat="1" ht="15">
      <c r="A21" s="71">
        <v>16</v>
      </c>
      <c r="B21" s="72" t="s">
        <v>109</v>
      </c>
      <c r="C21" s="72" t="s">
        <v>49</v>
      </c>
      <c r="D21" s="73">
        <v>13</v>
      </c>
      <c r="E21" s="73"/>
      <c r="F21" s="73">
        <v>48</v>
      </c>
      <c r="G21" s="62">
        <f t="shared" si="0"/>
        <v>106.32</v>
      </c>
      <c r="H21" s="62">
        <v>106.32</v>
      </c>
      <c r="I21" s="71"/>
      <c r="J21" s="62">
        <f t="shared" si="1"/>
        <v>116.84</v>
      </c>
      <c r="K21" s="62">
        <v>116.84</v>
      </c>
      <c r="L21" s="71"/>
      <c r="M21" s="62">
        <f t="shared" si="2"/>
        <v>136.84</v>
      </c>
      <c r="N21" s="62">
        <v>136.84</v>
      </c>
      <c r="O21" s="71"/>
      <c r="P21" s="62">
        <f t="shared" si="3"/>
        <v>136.84</v>
      </c>
      <c r="Q21" s="62">
        <v>136.84</v>
      </c>
      <c r="R21" s="71"/>
      <c r="S21" s="52">
        <f t="shared" si="4"/>
        <v>136.84</v>
      </c>
      <c r="T21" s="52">
        <v>136.84</v>
      </c>
      <c r="U21" s="31"/>
      <c r="V21" s="52">
        <f t="shared" si="5"/>
        <v>136.84</v>
      </c>
      <c r="W21" s="52">
        <v>136.84</v>
      </c>
      <c r="X21" s="31"/>
      <c r="Y21" s="335">
        <f t="shared" si="6"/>
        <v>2.8508333333333336</v>
      </c>
    </row>
    <row r="22" spans="1:25" s="74" customFormat="1" ht="15">
      <c r="A22" s="71">
        <v>17</v>
      </c>
      <c r="B22" s="72" t="s">
        <v>109</v>
      </c>
      <c r="C22" s="72" t="s">
        <v>49</v>
      </c>
      <c r="D22" s="73">
        <v>15</v>
      </c>
      <c r="E22" s="73"/>
      <c r="F22" s="73">
        <v>48</v>
      </c>
      <c r="G22" s="62">
        <f t="shared" si="0"/>
        <v>146.66</v>
      </c>
      <c r="H22" s="62">
        <v>146.66</v>
      </c>
      <c r="I22" s="71"/>
      <c r="J22" s="62">
        <f t="shared" si="1"/>
        <v>164.45</v>
      </c>
      <c r="K22" s="62">
        <v>164.45</v>
      </c>
      <c r="L22" s="71"/>
      <c r="M22" s="62">
        <f t="shared" si="2"/>
        <v>177.67</v>
      </c>
      <c r="N22" s="62">
        <v>177.67</v>
      </c>
      <c r="O22" s="71"/>
      <c r="P22" s="62">
        <f t="shared" si="3"/>
        <v>177.67</v>
      </c>
      <c r="Q22" s="62">
        <v>177.67</v>
      </c>
      <c r="R22" s="71"/>
      <c r="S22" s="52">
        <f t="shared" si="4"/>
        <v>177.67</v>
      </c>
      <c r="T22" s="52">
        <v>177.67</v>
      </c>
      <c r="U22" s="31"/>
      <c r="V22" s="52">
        <f t="shared" si="5"/>
        <v>177.67</v>
      </c>
      <c r="W22" s="52">
        <v>177.67</v>
      </c>
      <c r="X22" s="31"/>
      <c r="Y22" s="335">
        <f t="shared" si="6"/>
        <v>3.701458333333333</v>
      </c>
    </row>
    <row r="23" spans="1:25" s="74" customFormat="1" ht="15">
      <c r="A23" s="71">
        <v>18</v>
      </c>
      <c r="B23" s="72" t="s">
        <v>109</v>
      </c>
      <c r="C23" s="72" t="s">
        <v>49</v>
      </c>
      <c r="D23" s="73">
        <v>16</v>
      </c>
      <c r="E23" s="73"/>
      <c r="F23" s="73">
        <v>8</v>
      </c>
      <c r="G23" s="62">
        <f t="shared" si="0"/>
        <v>4.01</v>
      </c>
      <c r="H23" s="62">
        <v>4.01</v>
      </c>
      <c r="I23" s="71"/>
      <c r="J23" s="62">
        <f t="shared" si="1"/>
        <v>4.01</v>
      </c>
      <c r="K23" s="62">
        <v>4.01</v>
      </c>
      <c r="L23" s="71"/>
      <c r="M23" s="62">
        <f t="shared" si="2"/>
        <v>4.01</v>
      </c>
      <c r="N23" s="62">
        <v>4.01</v>
      </c>
      <c r="O23" s="71"/>
      <c r="P23" s="62">
        <f t="shared" si="3"/>
        <v>4.01</v>
      </c>
      <c r="Q23" s="62">
        <v>4.01</v>
      </c>
      <c r="R23" s="71"/>
      <c r="S23" s="52">
        <f t="shared" si="4"/>
        <v>4.01</v>
      </c>
      <c r="T23" s="52">
        <v>4.01</v>
      </c>
      <c r="U23" s="31"/>
      <c r="V23" s="52">
        <f t="shared" si="5"/>
        <v>4.01</v>
      </c>
      <c r="W23" s="52">
        <v>4.01</v>
      </c>
      <c r="X23" s="31"/>
      <c r="Y23" s="335">
        <f t="shared" si="6"/>
        <v>0.50125</v>
      </c>
    </row>
    <row r="24" spans="1:25" s="74" customFormat="1" ht="15">
      <c r="A24" s="71">
        <f aca="true" t="shared" si="7" ref="A24:A34">1+A23</f>
        <v>19</v>
      </c>
      <c r="B24" s="72" t="s">
        <v>109</v>
      </c>
      <c r="C24" s="72" t="s">
        <v>49</v>
      </c>
      <c r="D24" s="73">
        <v>18</v>
      </c>
      <c r="E24" s="73"/>
      <c r="F24" s="73">
        <v>16</v>
      </c>
      <c r="G24" s="62">
        <f t="shared" si="0"/>
        <v>30.29</v>
      </c>
      <c r="H24" s="62">
        <v>30.29</v>
      </c>
      <c r="I24" s="71"/>
      <c r="J24" s="62">
        <f t="shared" si="1"/>
        <v>28.34</v>
      </c>
      <c r="K24" s="62">
        <v>28.34</v>
      </c>
      <c r="L24" s="71"/>
      <c r="M24" s="62">
        <f t="shared" si="2"/>
        <v>59.87</v>
      </c>
      <c r="N24" s="62">
        <v>59.87</v>
      </c>
      <c r="O24" s="71"/>
      <c r="P24" s="62">
        <f t="shared" si="3"/>
        <v>59.87</v>
      </c>
      <c r="Q24" s="62">
        <v>59.87</v>
      </c>
      <c r="R24" s="71"/>
      <c r="S24" s="52">
        <f t="shared" si="4"/>
        <v>59.87</v>
      </c>
      <c r="T24" s="52">
        <v>59.87</v>
      </c>
      <c r="U24" s="31"/>
      <c r="V24" s="52">
        <f t="shared" si="5"/>
        <v>59.87</v>
      </c>
      <c r="W24" s="52">
        <v>59.87</v>
      </c>
      <c r="X24" s="31"/>
      <c r="Y24" s="335">
        <f t="shared" si="6"/>
        <v>3.741875</v>
      </c>
    </row>
    <row r="25" spans="1:25" s="74" customFormat="1" ht="15">
      <c r="A25" s="71">
        <f t="shared" si="7"/>
        <v>20</v>
      </c>
      <c r="B25" s="72" t="s">
        <v>109</v>
      </c>
      <c r="C25" s="72" t="s">
        <v>57</v>
      </c>
      <c r="D25" s="73">
        <v>21</v>
      </c>
      <c r="E25" s="73" t="s">
        <v>18</v>
      </c>
      <c r="F25" s="73">
        <v>33</v>
      </c>
      <c r="G25" s="62">
        <f t="shared" si="0"/>
        <v>248.13</v>
      </c>
      <c r="H25" s="62">
        <v>248.13</v>
      </c>
      <c r="I25" s="71"/>
      <c r="J25" s="62">
        <f t="shared" si="1"/>
        <v>248.13</v>
      </c>
      <c r="K25" s="62">
        <v>248.13</v>
      </c>
      <c r="L25" s="71"/>
      <c r="M25" s="62">
        <f t="shared" si="2"/>
        <v>336.39</v>
      </c>
      <c r="N25" s="62">
        <v>336.39</v>
      </c>
      <c r="O25" s="71"/>
      <c r="P25" s="62">
        <f t="shared" si="3"/>
        <v>336.4</v>
      </c>
      <c r="Q25" s="62">
        <v>336.4</v>
      </c>
      <c r="R25" s="71"/>
      <c r="S25" s="52">
        <f t="shared" si="4"/>
        <v>336.4</v>
      </c>
      <c r="T25" s="52">
        <v>336.4</v>
      </c>
      <c r="U25" s="31"/>
      <c r="V25" s="52">
        <f t="shared" si="5"/>
        <v>336.4</v>
      </c>
      <c r="W25" s="52">
        <v>336.4</v>
      </c>
      <c r="X25" s="31"/>
      <c r="Y25" s="335">
        <f t="shared" si="6"/>
        <v>10.193939393939393</v>
      </c>
    </row>
    <row r="26" spans="1:25" s="74" customFormat="1" ht="15">
      <c r="A26" s="71">
        <f t="shared" si="7"/>
        <v>21</v>
      </c>
      <c r="B26" s="72" t="s">
        <v>109</v>
      </c>
      <c r="C26" s="72" t="s">
        <v>72</v>
      </c>
      <c r="D26" s="73">
        <v>6</v>
      </c>
      <c r="E26" s="73"/>
      <c r="F26" s="73">
        <v>8</v>
      </c>
      <c r="G26" s="62">
        <f t="shared" si="0"/>
        <v>72.8</v>
      </c>
      <c r="H26" s="62">
        <v>72.8</v>
      </c>
      <c r="I26" s="71"/>
      <c r="J26" s="62">
        <f t="shared" si="1"/>
        <v>53.3</v>
      </c>
      <c r="K26" s="62">
        <v>53.3</v>
      </c>
      <c r="L26" s="71"/>
      <c r="M26" s="62">
        <f t="shared" si="2"/>
        <v>53.3</v>
      </c>
      <c r="N26" s="62">
        <v>53.3</v>
      </c>
      <c r="O26" s="71"/>
      <c r="P26" s="62">
        <f t="shared" si="3"/>
        <v>53.3</v>
      </c>
      <c r="Q26" s="62">
        <v>53.3</v>
      </c>
      <c r="R26" s="71"/>
      <c r="S26" s="52">
        <f t="shared" si="4"/>
        <v>53.3</v>
      </c>
      <c r="T26" s="52">
        <v>53.3</v>
      </c>
      <c r="U26" s="31"/>
      <c r="V26" s="52">
        <f t="shared" si="5"/>
        <v>53.3</v>
      </c>
      <c r="W26" s="52">
        <v>53.3</v>
      </c>
      <c r="X26" s="31"/>
      <c r="Y26" s="335">
        <f t="shared" si="6"/>
        <v>6.6625</v>
      </c>
    </row>
    <row r="27" spans="1:25" s="74" customFormat="1" ht="15">
      <c r="A27" s="71">
        <f t="shared" si="7"/>
        <v>22</v>
      </c>
      <c r="B27" s="72" t="s">
        <v>109</v>
      </c>
      <c r="C27" s="72" t="s">
        <v>72</v>
      </c>
      <c r="D27" s="73">
        <v>10</v>
      </c>
      <c r="E27" s="73"/>
      <c r="F27" s="73">
        <v>12</v>
      </c>
      <c r="G27" s="62">
        <f t="shared" si="0"/>
        <v>95.76</v>
      </c>
      <c r="H27" s="62">
        <v>95.76</v>
      </c>
      <c r="I27" s="71"/>
      <c r="J27" s="62">
        <f t="shared" si="1"/>
        <v>89.46</v>
      </c>
      <c r="K27" s="62">
        <v>89.46</v>
      </c>
      <c r="L27" s="71"/>
      <c r="M27" s="62">
        <f t="shared" si="2"/>
        <v>89.46</v>
      </c>
      <c r="N27" s="62">
        <v>89.46</v>
      </c>
      <c r="O27" s="71"/>
      <c r="P27" s="62">
        <f t="shared" si="3"/>
        <v>89.46</v>
      </c>
      <c r="Q27" s="62">
        <v>89.46</v>
      </c>
      <c r="R27" s="71"/>
      <c r="S27" s="52">
        <f t="shared" si="4"/>
        <v>89.46</v>
      </c>
      <c r="T27" s="52">
        <v>89.46</v>
      </c>
      <c r="U27" s="31"/>
      <c r="V27" s="52">
        <f t="shared" si="5"/>
        <v>89.46</v>
      </c>
      <c r="W27" s="52">
        <v>89.46</v>
      </c>
      <c r="X27" s="31"/>
      <c r="Y27" s="335">
        <f t="shared" si="6"/>
        <v>7.454999999999999</v>
      </c>
    </row>
    <row r="28" spans="1:25" s="74" customFormat="1" ht="15">
      <c r="A28" s="71">
        <f t="shared" si="7"/>
        <v>23</v>
      </c>
      <c r="B28" s="72" t="s">
        <v>109</v>
      </c>
      <c r="C28" s="139" t="s">
        <v>52</v>
      </c>
      <c r="D28" s="140">
        <v>4</v>
      </c>
      <c r="E28" s="73"/>
      <c r="F28" s="73">
        <v>140</v>
      </c>
      <c r="G28" s="62">
        <f t="shared" si="0"/>
        <v>1456</v>
      </c>
      <c r="H28" s="62">
        <v>1456</v>
      </c>
      <c r="I28" s="71"/>
      <c r="J28" s="62">
        <f t="shared" si="1"/>
        <v>2102.76</v>
      </c>
      <c r="K28" s="62">
        <v>2102.76</v>
      </c>
      <c r="L28" s="71"/>
      <c r="M28" s="62">
        <f t="shared" si="2"/>
        <v>2769.99</v>
      </c>
      <c r="N28" s="62">
        <v>2769.99</v>
      </c>
      <c r="O28" s="71"/>
      <c r="P28" s="62">
        <f t="shared" si="3"/>
        <v>3158.09</v>
      </c>
      <c r="Q28" s="62">
        <v>3158.09</v>
      </c>
      <c r="R28" s="71"/>
      <c r="S28" s="52">
        <f t="shared" si="4"/>
        <v>3158.09</v>
      </c>
      <c r="T28" s="52">
        <v>3158.09</v>
      </c>
      <c r="U28" s="31"/>
      <c r="V28" s="52">
        <f t="shared" si="5"/>
        <v>3158.09</v>
      </c>
      <c r="W28" s="52">
        <v>3158.09</v>
      </c>
      <c r="X28" s="31"/>
      <c r="Y28" s="335">
        <f t="shared" si="6"/>
        <v>22.557785714285714</v>
      </c>
    </row>
    <row r="29" spans="1:25" s="74" customFormat="1" ht="15">
      <c r="A29" s="71">
        <f t="shared" si="7"/>
        <v>24</v>
      </c>
      <c r="B29" s="72" t="s">
        <v>109</v>
      </c>
      <c r="C29" s="72" t="s">
        <v>114</v>
      </c>
      <c r="D29" s="73">
        <v>21</v>
      </c>
      <c r="E29" s="73">
        <v>1</v>
      </c>
      <c r="F29" s="73">
        <v>35</v>
      </c>
      <c r="G29" s="62">
        <f t="shared" si="0"/>
        <v>128.63</v>
      </c>
      <c r="H29" s="62">
        <v>128.63</v>
      </c>
      <c r="I29" s="71"/>
      <c r="J29" s="62">
        <f t="shared" si="1"/>
        <v>145.89</v>
      </c>
      <c r="K29" s="62">
        <v>145.89</v>
      </c>
      <c r="L29" s="71"/>
      <c r="M29" s="62">
        <f t="shared" si="2"/>
        <v>145.16</v>
      </c>
      <c r="N29" s="62">
        <v>145.16</v>
      </c>
      <c r="O29" s="71"/>
      <c r="P29" s="62">
        <f t="shared" si="3"/>
        <v>145.16</v>
      </c>
      <c r="Q29" s="62">
        <v>145.16</v>
      </c>
      <c r="R29" s="71"/>
      <c r="S29" s="52">
        <f t="shared" si="4"/>
        <v>145.16</v>
      </c>
      <c r="T29" s="52">
        <v>145.16</v>
      </c>
      <c r="U29" s="31"/>
      <c r="V29" s="52">
        <f t="shared" si="5"/>
        <v>145.16</v>
      </c>
      <c r="W29" s="52">
        <v>145.16</v>
      </c>
      <c r="X29" s="31"/>
      <c r="Y29" s="335">
        <f t="shared" si="6"/>
        <v>4.147428571428572</v>
      </c>
    </row>
    <row r="30" spans="1:25" s="74" customFormat="1" ht="15">
      <c r="A30" s="71">
        <f t="shared" si="7"/>
        <v>25</v>
      </c>
      <c r="B30" s="72" t="s">
        <v>109</v>
      </c>
      <c r="C30" s="72" t="s">
        <v>110</v>
      </c>
      <c r="D30" s="73">
        <v>21</v>
      </c>
      <c r="E30" s="73">
        <v>2</v>
      </c>
      <c r="F30" s="73">
        <v>35</v>
      </c>
      <c r="G30" s="62">
        <f t="shared" si="0"/>
        <v>159.58</v>
      </c>
      <c r="H30" s="62">
        <v>159.58</v>
      </c>
      <c r="I30" s="71"/>
      <c r="J30" s="62">
        <f t="shared" si="1"/>
        <v>147.95</v>
      </c>
      <c r="K30" s="62">
        <v>147.95</v>
      </c>
      <c r="L30" s="71"/>
      <c r="M30" s="62">
        <f t="shared" si="2"/>
        <v>146.34</v>
      </c>
      <c r="N30" s="62">
        <v>146.34</v>
      </c>
      <c r="O30" s="71"/>
      <c r="P30" s="62">
        <f t="shared" si="3"/>
        <v>146.34</v>
      </c>
      <c r="Q30" s="62">
        <v>146.34</v>
      </c>
      <c r="R30" s="71"/>
      <c r="S30" s="52">
        <f t="shared" si="4"/>
        <v>146.34</v>
      </c>
      <c r="T30" s="52">
        <v>146.34</v>
      </c>
      <c r="U30" s="31"/>
      <c r="V30" s="52">
        <f t="shared" si="5"/>
        <v>146.34</v>
      </c>
      <c r="W30" s="52">
        <v>146.34</v>
      </c>
      <c r="X30" s="31"/>
      <c r="Y30" s="335">
        <f t="shared" si="6"/>
        <v>4.1811428571428575</v>
      </c>
    </row>
    <row r="31" spans="1:25" s="74" customFormat="1" ht="15">
      <c r="A31" s="71">
        <f t="shared" si="7"/>
        <v>26</v>
      </c>
      <c r="B31" s="72" t="s">
        <v>109</v>
      </c>
      <c r="C31" s="72" t="s">
        <v>110</v>
      </c>
      <c r="D31" s="73">
        <v>21</v>
      </c>
      <c r="E31" s="73">
        <v>3</v>
      </c>
      <c r="F31" s="73">
        <v>34</v>
      </c>
      <c r="G31" s="62">
        <f t="shared" si="0"/>
        <v>148.8</v>
      </c>
      <c r="H31" s="62">
        <v>148.8</v>
      </c>
      <c r="I31" s="71"/>
      <c r="J31" s="62">
        <f t="shared" si="1"/>
        <v>160.09</v>
      </c>
      <c r="K31" s="62">
        <v>160.09</v>
      </c>
      <c r="L31" s="71"/>
      <c r="M31" s="62">
        <f t="shared" si="2"/>
        <v>139.44</v>
      </c>
      <c r="N31" s="62">
        <v>139.44</v>
      </c>
      <c r="O31" s="71"/>
      <c r="P31" s="62">
        <f t="shared" si="3"/>
        <v>139.44</v>
      </c>
      <c r="Q31" s="62">
        <v>139.44</v>
      </c>
      <c r="R31" s="71"/>
      <c r="S31" s="52">
        <f t="shared" si="4"/>
        <v>139.44</v>
      </c>
      <c r="T31" s="52">
        <v>139.44</v>
      </c>
      <c r="U31" s="31"/>
      <c r="V31" s="52">
        <f t="shared" si="5"/>
        <v>139.44</v>
      </c>
      <c r="W31" s="52">
        <v>139.44</v>
      </c>
      <c r="X31" s="31"/>
      <c r="Y31" s="335">
        <f t="shared" si="6"/>
        <v>4.101176470588236</v>
      </c>
    </row>
    <row r="32" spans="1:25" s="74" customFormat="1" ht="15">
      <c r="A32" s="71">
        <v>27</v>
      </c>
      <c r="B32" s="72" t="s">
        <v>109</v>
      </c>
      <c r="C32" s="72" t="s">
        <v>48</v>
      </c>
      <c r="D32" s="73">
        <v>13</v>
      </c>
      <c r="E32" s="73"/>
      <c r="F32" s="73">
        <v>70</v>
      </c>
      <c r="G32" s="62">
        <f t="shared" si="0"/>
        <v>427.52</v>
      </c>
      <c r="H32" s="62">
        <v>427.52</v>
      </c>
      <c r="I32" s="71"/>
      <c r="J32" s="62">
        <f t="shared" si="1"/>
        <v>460.37</v>
      </c>
      <c r="K32" s="62">
        <v>460.37</v>
      </c>
      <c r="L32" s="71"/>
      <c r="M32" s="62">
        <f t="shared" si="2"/>
        <v>659.33</v>
      </c>
      <c r="N32" s="62">
        <v>659.33</v>
      </c>
      <c r="O32" s="71"/>
      <c r="P32" s="62">
        <f t="shared" si="3"/>
        <v>659.33</v>
      </c>
      <c r="Q32" s="62">
        <v>659.33</v>
      </c>
      <c r="R32" s="71"/>
      <c r="S32" s="52">
        <f t="shared" si="4"/>
        <v>659.33</v>
      </c>
      <c r="T32" s="52">
        <v>659.33</v>
      </c>
      <c r="U32" s="31"/>
      <c r="V32" s="52">
        <f t="shared" si="5"/>
        <v>659.33</v>
      </c>
      <c r="W32" s="52">
        <v>659.33</v>
      </c>
      <c r="X32" s="31"/>
      <c r="Y32" s="335">
        <f t="shared" si="6"/>
        <v>9.419</v>
      </c>
    </row>
    <row r="33" spans="1:25" s="74" customFormat="1" ht="15">
      <c r="A33" s="71">
        <f t="shared" si="7"/>
        <v>28</v>
      </c>
      <c r="B33" s="72" t="s">
        <v>109</v>
      </c>
      <c r="C33" s="127" t="s">
        <v>44</v>
      </c>
      <c r="D33" s="128">
        <v>3</v>
      </c>
      <c r="E33" s="73"/>
      <c r="F33" s="73">
        <v>218</v>
      </c>
      <c r="G33" s="62">
        <f t="shared" si="0"/>
        <v>1633.24</v>
      </c>
      <c r="H33" s="62">
        <v>1633.24</v>
      </c>
      <c r="I33" s="71"/>
      <c r="J33" s="62">
        <f t="shared" si="1"/>
        <v>930.54</v>
      </c>
      <c r="K33" s="62">
        <v>930.54</v>
      </c>
      <c r="L33" s="71"/>
      <c r="M33" s="62">
        <f t="shared" si="2"/>
        <v>822.52</v>
      </c>
      <c r="N33" s="62">
        <v>822.52</v>
      </c>
      <c r="O33" s="71"/>
      <c r="P33" s="62">
        <f t="shared" si="3"/>
        <v>1016.57</v>
      </c>
      <c r="Q33" s="62">
        <v>1016.57</v>
      </c>
      <c r="R33" s="71"/>
      <c r="S33" s="52">
        <f t="shared" si="4"/>
        <v>1016.57</v>
      </c>
      <c r="T33" s="52">
        <v>1016.57</v>
      </c>
      <c r="U33" s="31"/>
      <c r="V33" s="52">
        <f t="shared" si="5"/>
        <v>1016.57</v>
      </c>
      <c r="W33" s="52">
        <v>1016.57</v>
      </c>
      <c r="X33" s="31"/>
      <c r="Y33" s="335">
        <f t="shared" si="6"/>
        <v>4.663165137614679</v>
      </c>
    </row>
    <row r="34" spans="1:25" s="74" customFormat="1" ht="15">
      <c r="A34" s="71">
        <f t="shared" si="7"/>
        <v>29</v>
      </c>
      <c r="B34" s="72" t="s">
        <v>109</v>
      </c>
      <c r="C34" s="127" t="s">
        <v>116</v>
      </c>
      <c r="D34" s="128">
        <v>75</v>
      </c>
      <c r="E34" s="73"/>
      <c r="F34" s="73">
        <v>2</v>
      </c>
      <c r="G34" s="62">
        <f>H34+I34</f>
        <v>0.83</v>
      </c>
      <c r="H34" s="62">
        <v>0.83</v>
      </c>
      <c r="I34" s="71"/>
      <c r="J34" s="62">
        <f>K34+L34</f>
        <v>0.38</v>
      </c>
      <c r="K34" s="62">
        <v>0.38</v>
      </c>
      <c r="L34" s="71"/>
      <c r="M34" s="62">
        <f>N34+O34</f>
        <v>0.38</v>
      </c>
      <c r="N34" s="62">
        <v>0.38</v>
      </c>
      <c r="O34" s="71"/>
      <c r="P34" s="62">
        <f>Q34+R34</f>
        <v>0.38</v>
      </c>
      <c r="Q34" s="62">
        <v>0.38</v>
      </c>
      <c r="R34" s="71"/>
      <c r="S34" s="52">
        <f>T34+U34</f>
        <v>0.38</v>
      </c>
      <c r="T34" s="52">
        <v>0.38</v>
      </c>
      <c r="U34" s="31"/>
      <c r="V34" s="52">
        <f>W34+X34</f>
        <v>0.38</v>
      </c>
      <c r="W34" s="52">
        <v>0.38</v>
      </c>
      <c r="X34" s="31"/>
      <c r="Y34" s="335">
        <f t="shared" si="6"/>
        <v>0.19</v>
      </c>
    </row>
    <row r="35" spans="1:25" s="66" customFormat="1" ht="15">
      <c r="A35" s="75"/>
      <c r="B35" s="65"/>
      <c r="C35" s="76"/>
      <c r="D35" s="77"/>
      <c r="E35" s="77"/>
      <c r="F35" s="78">
        <f>SUM(F6:F34)</f>
        <v>1407</v>
      </c>
      <c r="G35" s="81">
        <f aca="true" t="shared" si="8" ref="G35:R35">SUM(G6:G34)</f>
        <v>7538.58</v>
      </c>
      <c r="H35" s="81">
        <f t="shared" si="8"/>
        <v>7538.58</v>
      </c>
      <c r="I35" s="81">
        <f t="shared" si="8"/>
        <v>0</v>
      </c>
      <c r="J35" s="81">
        <f t="shared" si="8"/>
        <v>7677.720000000001</v>
      </c>
      <c r="K35" s="81">
        <f t="shared" si="8"/>
        <v>7677.720000000001</v>
      </c>
      <c r="L35" s="81">
        <f t="shared" si="8"/>
        <v>0</v>
      </c>
      <c r="M35" s="81">
        <f t="shared" si="8"/>
        <v>8474.589999999998</v>
      </c>
      <c r="N35" s="81">
        <f t="shared" si="8"/>
        <v>8474.589999999998</v>
      </c>
      <c r="O35" s="81">
        <f t="shared" si="8"/>
        <v>0</v>
      </c>
      <c r="P35" s="81">
        <f>SUM(P6:P34)</f>
        <v>9250.8</v>
      </c>
      <c r="Q35" s="81">
        <f t="shared" si="8"/>
        <v>9250.8</v>
      </c>
      <c r="R35" s="81">
        <f t="shared" si="8"/>
        <v>0</v>
      </c>
      <c r="S35" s="314">
        <f>SUM(S6:S34)</f>
        <v>9250.8</v>
      </c>
      <c r="T35" s="314">
        <f>SUM(T6:T34)</f>
        <v>9250.8</v>
      </c>
      <c r="U35" s="314">
        <f>SUM(U6:U34)</f>
        <v>0</v>
      </c>
      <c r="V35" s="314">
        <f>SUM(V6:V34)</f>
        <v>9250.8</v>
      </c>
      <c r="W35" s="314">
        <f>SUM(W6:W34)</f>
        <v>9250.8</v>
      </c>
      <c r="X35" s="314">
        <f>SUM(X6:X34)</f>
        <v>0</v>
      </c>
      <c r="Y35" s="315"/>
    </row>
    <row r="36" spans="8:25" ht="15"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50"/>
      <c r="T36" s="50"/>
      <c r="U36" s="50"/>
      <c r="V36" s="50"/>
      <c r="W36" s="50"/>
      <c r="X36" s="50"/>
      <c r="Y36" s="70"/>
    </row>
    <row r="37" spans="3:25" ht="15">
      <c r="C37" s="80"/>
      <c r="S37" s="316" t="s">
        <v>143</v>
      </c>
      <c r="T37" s="317"/>
      <c r="U37" s="317"/>
      <c r="V37" s="316" t="s">
        <v>143</v>
      </c>
      <c r="W37" s="317"/>
      <c r="X37" s="317"/>
      <c r="Y37" s="317"/>
    </row>
    <row r="39" ht="15">
      <c r="S39" s="40" t="s">
        <v>145</v>
      </c>
    </row>
  </sheetData>
  <sheetProtection/>
  <mergeCells count="27">
    <mergeCell ref="V3:X3"/>
    <mergeCell ref="V4:V5"/>
    <mergeCell ref="W4:X4"/>
    <mergeCell ref="B1:Y1"/>
    <mergeCell ref="Y3:Y5"/>
    <mergeCell ref="E4:E5"/>
    <mergeCell ref="F3:F5"/>
    <mergeCell ref="H4:I4"/>
    <mergeCell ref="S4:S5"/>
    <mergeCell ref="T4:U4"/>
    <mergeCell ref="P3:R3"/>
    <mergeCell ref="Q4:R4"/>
    <mergeCell ref="S3:U3"/>
    <mergeCell ref="A3:A5"/>
    <mergeCell ref="B3:B5"/>
    <mergeCell ref="C3:E3"/>
    <mergeCell ref="C4:C5"/>
    <mergeCell ref="D4:D5"/>
    <mergeCell ref="G4:G5"/>
    <mergeCell ref="G3:I3"/>
    <mergeCell ref="K4:L4"/>
    <mergeCell ref="P4:P5"/>
    <mergeCell ref="J4:J5"/>
    <mergeCell ref="J3:L3"/>
    <mergeCell ref="M4:M5"/>
    <mergeCell ref="N4:O4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8"/>
  <sheetViews>
    <sheetView view="pageBreakPreview" zoomScale="96" zoomScaleSheetLayoutView="96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K4" sqref="AK4:AM4"/>
    </sheetView>
  </sheetViews>
  <sheetFormatPr defaultColWidth="9.140625" defaultRowHeight="15" outlineLevelRow="1" outlineLevelCol="1"/>
  <cols>
    <col min="1" max="1" width="5.00390625" style="29" customWidth="1"/>
    <col min="2" max="2" width="15.7109375" style="29" customWidth="1"/>
    <col min="3" max="3" width="16.8515625" style="29" customWidth="1"/>
    <col min="4" max="4" width="6.8515625" style="40" customWidth="1"/>
    <col min="5" max="5" width="9.140625" style="40" customWidth="1"/>
    <col min="6" max="6" width="11.57421875" style="40" customWidth="1"/>
    <col min="7" max="9" width="12.8515625" style="67" hidden="1" customWidth="1" outlineLevel="1"/>
    <col min="10" max="10" width="12.8515625" style="67" hidden="1" customWidth="1" outlineLevel="1" collapsed="1"/>
    <col min="11" max="12" width="12.8515625" style="67" hidden="1" customWidth="1" outlineLevel="1"/>
    <col min="13" max="13" width="12.8515625" style="67" hidden="1" customWidth="1" outlineLevel="1" collapsed="1"/>
    <col min="14" max="15" width="12.8515625" style="67" hidden="1" customWidth="1" outlineLevel="1"/>
    <col min="16" max="16" width="12.8515625" style="67" hidden="1" customWidth="1" outlineLevel="1" collapsed="1"/>
    <col min="17" max="18" width="12.8515625" style="67" hidden="1" customWidth="1" outlineLevel="1"/>
    <col min="19" max="19" width="12.8515625" style="67" hidden="1" customWidth="1" outlineLevel="1" collapsed="1"/>
    <col min="20" max="24" width="12.8515625" style="67" hidden="1" customWidth="1" outlineLevel="1"/>
    <col min="25" max="25" width="12.8515625" style="67" hidden="1" customWidth="1" outlineLevel="1" collapsed="1"/>
    <col min="26" max="27" width="12.8515625" style="67" hidden="1" customWidth="1" outlineLevel="1"/>
    <col min="28" max="28" width="12.8515625" style="67" hidden="1" customWidth="1" outlineLevel="1" collapsed="1"/>
    <col min="29" max="30" width="12.8515625" style="67" hidden="1" customWidth="1" outlineLevel="1"/>
    <col min="31" max="31" width="12.8515625" style="67" hidden="1" customWidth="1" outlineLevel="1" collapsed="1"/>
    <col min="32" max="33" width="12.8515625" style="67" hidden="1" customWidth="1" outlineLevel="1"/>
    <col min="34" max="34" width="12.8515625" style="67" hidden="1" customWidth="1" outlineLevel="1" collapsed="1"/>
    <col min="35" max="36" width="12.8515625" style="67" hidden="1" customWidth="1" outlineLevel="1"/>
    <col min="37" max="37" width="12.8515625" style="67" customWidth="1" collapsed="1"/>
    <col min="38" max="39" width="12.8515625" style="67" customWidth="1"/>
    <col min="40" max="40" width="12.7109375" style="29" customWidth="1"/>
    <col min="41" max="16384" width="9.140625" style="29" customWidth="1"/>
  </cols>
  <sheetData>
    <row r="1" spans="2:39" ht="15">
      <c r="B1" s="426" t="s">
        <v>10</v>
      </c>
      <c r="C1" s="426"/>
      <c r="D1" s="426"/>
      <c r="E1" s="426"/>
      <c r="F1" s="426"/>
      <c r="G1" s="426"/>
      <c r="H1" s="426"/>
      <c r="I1" s="426"/>
      <c r="J1" s="170"/>
      <c r="K1" s="170"/>
      <c r="L1" s="170"/>
      <c r="M1" s="175"/>
      <c r="N1" s="175"/>
      <c r="O1" s="175"/>
      <c r="P1" s="183"/>
      <c r="Q1" s="183"/>
      <c r="R1" s="183"/>
      <c r="S1" s="185"/>
      <c r="T1" s="185"/>
      <c r="U1" s="185"/>
      <c r="V1" s="188"/>
      <c r="W1" s="188"/>
      <c r="X1" s="188"/>
      <c r="Y1" s="196"/>
      <c r="Z1" s="196"/>
      <c r="AA1" s="196"/>
      <c r="AB1" s="288"/>
      <c r="AC1" s="288"/>
      <c r="AD1" s="288"/>
      <c r="AE1" s="303"/>
      <c r="AF1" s="303"/>
      <c r="AG1" s="303"/>
      <c r="AH1" s="324"/>
      <c r="AI1" s="324"/>
      <c r="AJ1" s="324"/>
      <c r="AK1" s="337"/>
      <c r="AL1" s="337"/>
      <c r="AM1" s="337"/>
    </row>
    <row r="2" spans="3:6" ht="30.75" customHeight="1">
      <c r="C2" s="427"/>
      <c r="D2" s="427"/>
      <c r="E2" s="427"/>
      <c r="F2" s="427"/>
    </row>
    <row r="3" ht="15" customHeight="1">
      <c r="AN3" s="98" t="s">
        <v>9</v>
      </c>
    </row>
    <row r="4" spans="1:40" ht="29.25" customHeight="1">
      <c r="A4" s="394" t="s">
        <v>0</v>
      </c>
      <c r="B4" s="394" t="s">
        <v>12</v>
      </c>
      <c r="C4" s="394" t="s">
        <v>1</v>
      </c>
      <c r="D4" s="394"/>
      <c r="E4" s="394"/>
      <c r="F4" s="408" t="s">
        <v>61</v>
      </c>
      <c r="G4" s="415" t="s">
        <v>120</v>
      </c>
      <c r="H4" s="416"/>
      <c r="I4" s="416"/>
      <c r="J4" s="415" t="s">
        <v>121</v>
      </c>
      <c r="K4" s="416"/>
      <c r="L4" s="416"/>
      <c r="M4" s="415" t="s">
        <v>122</v>
      </c>
      <c r="N4" s="416"/>
      <c r="O4" s="416"/>
      <c r="P4" s="415" t="s">
        <v>123</v>
      </c>
      <c r="Q4" s="416"/>
      <c r="R4" s="416"/>
      <c r="S4" s="415" t="s">
        <v>124</v>
      </c>
      <c r="T4" s="416"/>
      <c r="U4" s="416"/>
      <c r="V4" s="415" t="s">
        <v>125</v>
      </c>
      <c r="W4" s="416"/>
      <c r="X4" s="416"/>
      <c r="Y4" s="415" t="s">
        <v>127</v>
      </c>
      <c r="Z4" s="416"/>
      <c r="AA4" s="416"/>
      <c r="AB4" s="415" t="s">
        <v>128</v>
      </c>
      <c r="AC4" s="416"/>
      <c r="AD4" s="416"/>
      <c r="AE4" s="415" t="s">
        <v>129</v>
      </c>
      <c r="AF4" s="416"/>
      <c r="AG4" s="416"/>
      <c r="AH4" s="415" t="s">
        <v>130</v>
      </c>
      <c r="AI4" s="416"/>
      <c r="AJ4" s="416"/>
      <c r="AK4" s="415" t="s">
        <v>131</v>
      </c>
      <c r="AL4" s="416"/>
      <c r="AM4" s="416"/>
      <c r="AN4" s="405" t="s">
        <v>84</v>
      </c>
    </row>
    <row r="5" spans="1:40" ht="13.5" customHeight="1">
      <c r="A5" s="394"/>
      <c r="B5" s="394"/>
      <c r="C5" s="394" t="s">
        <v>2</v>
      </c>
      <c r="D5" s="394" t="s">
        <v>3</v>
      </c>
      <c r="E5" s="394" t="s">
        <v>4</v>
      </c>
      <c r="F5" s="409"/>
      <c r="G5" s="417" t="s">
        <v>5</v>
      </c>
      <c r="H5" s="418" t="s">
        <v>11</v>
      </c>
      <c r="I5" s="419"/>
      <c r="J5" s="417" t="s">
        <v>5</v>
      </c>
      <c r="K5" s="418" t="s">
        <v>11</v>
      </c>
      <c r="L5" s="419"/>
      <c r="M5" s="417" t="s">
        <v>5</v>
      </c>
      <c r="N5" s="418" t="s">
        <v>11</v>
      </c>
      <c r="O5" s="419"/>
      <c r="P5" s="417" t="s">
        <v>5</v>
      </c>
      <c r="Q5" s="418" t="s">
        <v>11</v>
      </c>
      <c r="R5" s="419"/>
      <c r="S5" s="417" t="s">
        <v>5</v>
      </c>
      <c r="T5" s="418" t="s">
        <v>11</v>
      </c>
      <c r="U5" s="419"/>
      <c r="V5" s="417" t="s">
        <v>5</v>
      </c>
      <c r="W5" s="418" t="s">
        <v>11</v>
      </c>
      <c r="X5" s="419"/>
      <c r="Y5" s="417" t="s">
        <v>5</v>
      </c>
      <c r="Z5" s="418" t="s">
        <v>11</v>
      </c>
      <c r="AA5" s="419"/>
      <c r="AB5" s="417" t="s">
        <v>5</v>
      </c>
      <c r="AC5" s="418" t="s">
        <v>11</v>
      </c>
      <c r="AD5" s="419"/>
      <c r="AE5" s="417" t="s">
        <v>5</v>
      </c>
      <c r="AF5" s="418" t="s">
        <v>11</v>
      </c>
      <c r="AG5" s="419"/>
      <c r="AH5" s="417" t="s">
        <v>5</v>
      </c>
      <c r="AI5" s="418" t="s">
        <v>11</v>
      </c>
      <c r="AJ5" s="419"/>
      <c r="AK5" s="417" t="s">
        <v>5</v>
      </c>
      <c r="AL5" s="418" t="s">
        <v>11</v>
      </c>
      <c r="AM5" s="419"/>
      <c r="AN5" s="406"/>
    </row>
    <row r="6" spans="1:40" ht="45">
      <c r="A6" s="394"/>
      <c r="B6" s="394"/>
      <c r="C6" s="394"/>
      <c r="D6" s="394"/>
      <c r="E6" s="394"/>
      <c r="F6" s="410"/>
      <c r="G6" s="417"/>
      <c r="H6" s="69" t="s">
        <v>6</v>
      </c>
      <c r="I6" s="69" t="s">
        <v>7</v>
      </c>
      <c r="J6" s="417"/>
      <c r="K6" s="69" t="s">
        <v>6</v>
      </c>
      <c r="L6" s="69" t="s">
        <v>7</v>
      </c>
      <c r="M6" s="417"/>
      <c r="N6" s="69" t="s">
        <v>6</v>
      </c>
      <c r="O6" s="69" t="s">
        <v>7</v>
      </c>
      <c r="P6" s="417"/>
      <c r="Q6" s="69" t="s">
        <v>6</v>
      </c>
      <c r="R6" s="69" t="s">
        <v>7</v>
      </c>
      <c r="S6" s="417"/>
      <c r="T6" s="69" t="s">
        <v>6</v>
      </c>
      <c r="U6" s="69" t="s">
        <v>7</v>
      </c>
      <c r="V6" s="417"/>
      <c r="W6" s="69" t="s">
        <v>6</v>
      </c>
      <c r="X6" s="69" t="s">
        <v>7</v>
      </c>
      <c r="Y6" s="417"/>
      <c r="Z6" s="69" t="s">
        <v>6</v>
      </c>
      <c r="AA6" s="69" t="s">
        <v>7</v>
      </c>
      <c r="AB6" s="417"/>
      <c r="AC6" s="69" t="s">
        <v>6</v>
      </c>
      <c r="AD6" s="69" t="s">
        <v>7</v>
      </c>
      <c r="AE6" s="417"/>
      <c r="AF6" s="69" t="s">
        <v>6</v>
      </c>
      <c r="AG6" s="69" t="s">
        <v>7</v>
      </c>
      <c r="AH6" s="417"/>
      <c r="AI6" s="69" t="s">
        <v>6</v>
      </c>
      <c r="AJ6" s="69" t="s">
        <v>7</v>
      </c>
      <c r="AK6" s="417"/>
      <c r="AL6" s="69" t="s">
        <v>6</v>
      </c>
      <c r="AM6" s="69" t="s">
        <v>7</v>
      </c>
      <c r="AN6" s="407"/>
    </row>
    <row r="7" spans="1:40" ht="15">
      <c r="A7" s="60">
        <v>1</v>
      </c>
      <c r="B7" s="84" t="s">
        <v>80</v>
      </c>
      <c r="C7" s="96" t="s">
        <v>21</v>
      </c>
      <c r="D7" s="61">
        <v>22</v>
      </c>
      <c r="E7" s="60"/>
      <c r="F7" s="60">
        <v>80</v>
      </c>
      <c r="G7" s="99">
        <f aca="true" t="shared" si="0" ref="G7:G21">SUM(H7:I7)</f>
        <v>1766.5</v>
      </c>
      <c r="H7" s="52">
        <v>1396.1</v>
      </c>
      <c r="I7" s="52">
        <v>370.4</v>
      </c>
      <c r="J7" s="99">
        <f aca="true" t="shared" si="1" ref="J7:J21">SUM(K7:L7)</f>
        <v>1770.9</v>
      </c>
      <c r="K7" s="52">
        <v>1401.3</v>
      </c>
      <c r="L7" s="52">
        <v>369.6</v>
      </c>
      <c r="M7" s="99">
        <f aca="true" t="shared" si="2" ref="M7:M21">SUM(N7:O7)</f>
        <v>1797.2</v>
      </c>
      <c r="N7" s="52">
        <v>1421</v>
      </c>
      <c r="O7" s="52">
        <v>376.2</v>
      </c>
      <c r="P7" s="99">
        <f>SUM(Q7:R7)</f>
        <v>1803.5</v>
      </c>
      <c r="Q7" s="52">
        <v>1439</v>
      </c>
      <c r="R7" s="52">
        <v>364.5</v>
      </c>
      <c r="S7" s="99">
        <f>SUM(T7:U7)</f>
        <v>1823.1999999999998</v>
      </c>
      <c r="T7" s="52">
        <v>1469.8</v>
      </c>
      <c r="U7" s="52">
        <v>353.4</v>
      </c>
      <c r="V7" s="99">
        <f>SUM(W7:X7)</f>
        <v>1807.8</v>
      </c>
      <c r="W7" s="163">
        <v>1465.6</v>
      </c>
      <c r="X7" s="163">
        <v>342.2</v>
      </c>
      <c r="Y7" s="99">
        <f>SUM(Z7:AA7)</f>
        <v>1852.3</v>
      </c>
      <c r="Z7" s="163">
        <f>'[8]Лист1'!$M$8</f>
        <v>1566.3</v>
      </c>
      <c r="AA7" s="163">
        <f>'[8]Лист1'!$N$8</f>
        <v>286</v>
      </c>
      <c r="AB7" s="99">
        <f>SUM(AC7:AD7)</f>
        <v>1811.6</v>
      </c>
      <c r="AC7" s="292">
        <v>1525.6</v>
      </c>
      <c r="AD7" s="292">
        <v>286</v>
      </c>
      <c r="AE7" s="99">
        <f>SUM(AF7:AG7)</f>
        <v>1810.6</v>
      </c>
      <c r="AF7" s="292">
        <v>1524.6</v>
      </c>
      <c r="AG7" s="292">
        <v>286</v>
      </c>
      <c r="AH7" s="99">
        <f>SUM(AI7:AJ7)</f>
        <v>1826.1</v>
      </c>
      <c r="AI7" s="326">
        <v>1540.1</v>
      </c>
      <c r="AJ7" s="326">
        <v>286</v>
      </c>
      <c r="AK7" s="99">
        <f>SUM(AL7:AM7)</f>
        <v>1819.7</v>
      </c>
      <c r="AL7" s="326">
        <v>1534.5</v>
      </c>
      <c r="AM7" s="326">
        <v>285.2</v>
      </c>
      <c r="AN7" s="141">
        <f>AK7/F7</f>
        <v>22.74625</v>
      </c>
    </row>
    <row r="8" spans="1:40" ht="15">
      <c r="A8" s="152">
        <v>2</v>
      </c>
      <c r="B8" s="84" t="s">
        <v>80</v>
      </c>
      <c r="C8" s="96" t="s">
        <v>21</v>
      </c>
      <c r="D8" s="61">
        <v>26</v>
      </c>
      <c r="E8" s="60"/>
      <c r="F8" s="60">
        <v>42</v>
      </c>
      <c r="G8" s="99">
        <f t="shared" si="0"/>
        <v>579</v>
      </c>
      <c r="H8" s="52">
        <v>575.4</v>
      </c>
      <c r="I8" s="52">
        <v>3.6</v>
      </c>
      <c r="J8" s="99">
        <f t="shared" si="1"/>
        <v>601.4</v>
      </c>
      <c r="K8" s="52">
        <v>597.8</v>
      </c>
      <c r="L8" s="52">
        <v>3.6</v>
      </c>
      <c r="M8" s="99">
        <f t="shared" si="2"/>
        <v>577.8000000000001</v>
      </c>
      <c r="N8" s="52">
        <v>574.6</v>
      </c>
      <c r="O8" s="52">
        <v>3.2</v>
      </c>
      <c r="P8" s="99">
        <f aca="true" t="shared" si="3" ref="P8:P21">SUM(Q8:R8)</f>
        <v>605.7</v>
      </c>
      <c r="Q8" s="52">
        <v>602.6</v>
      </c>
      <c r="R8" s="52">
        <v>3.1</v>
      </c>
      <c r="S8" s="99">
        <f aca="true" t="shared" si="4" ref="S8:S21">SUM(T8:U8)</f>
        <v>600</v>
      </c>
      <c r="T8" s="52">
        <v>597</v>
      </c>
      <c r="U8" s="52">
        <v>3</v>
      </c>
      <c r="V8" s="99">
        <f aca="true" t="shared" si="5" ref="V8:V21">SUM(W8:X8)</f>
        <v>613.9</v>
      </c>
      <c r="W8" s="163">
        <v>610.9</v>
      </c>
      <c r="X8" s="163">
        <v>3</v>
      </c>
      <c r="Y8" s="99">
        <f aca="true" t="shared" si="6" ref="Y8:Y21">SUM(Z8:AA8)</f>
        <v>652.3</v>
      </c>
      <c r="Z8" s="163">
        <f>'[8]Лист1'!$M$9</f>
        <v>649.3</v>
      </c>
      <c r="AA8" s="163">
        <f>'[8]Лист1'!$N$9</f>
        <v>3</v>
      </c>
      <c r="AB8" s="99">
        <f aca="true" t="shared" si="7" ref="AB8:AB21">SUM(AC8:AD8)</f>
        <v>675.3</v>
      </c>
      <c r="AC8" s="292">
        <v>672.3</v>
      </c>
      <c r="AD8" s="292">
        <v>3</v>
      </c>
      <c r="AE8" s="99">
        <f aca="true" t="shared" si="8" ref="AE8:AE21">SUM(AF8:AG8)</f>
        <v>655.3000000000001</v>
      </c>
      <c r="AF8" s="292">
        <v>652.6</v>
      </c>
      <c r="AG8" s="292">
        <v>2.7</v>
      </c>
      <c r="AH8" s="99">
        <f aca="true" t="shared" si="9" ref="AH8:AH21">SUM(AI8:AJ8)</f>
        <v>680.3000000000001</v>
      </c>
      <c r="AI8" s="326">
        <v>677.6</v>
      </c>
      <c r="AJ8" s="326">
        <v>2.7</v>
      </c>
      <c r="AK8" s="99">
        <f aca="true" t="shared" si="10" ref="AK8:AK21">SUM(AL8:AM8)</f>
        <v>689.7</v>
      </c>
      <c r="AL8" s="326">
        <v>687</v>
      </c>
      <c r="AM8" s="326">
        <v>2.7</v>
      </c>
      <c r="AN8" s="336">
        <f aca="true" t="shared" si="11" ref="AN8:AN21">AK8/F8</f>
        <v>16.42142857142857</v>
      </c>
    </row>
    <row r="9" spans="1:40" ht="15">
      <c r="A9" s="152">
        <v>3</v>
      </c>
      <c r="B9" s="84" t="s">
        <v>80</v>
      </c>
      <c r="C9" s="122" t="s">
        <v>19</v>
      </c>
      <c r="D9" s="61">
        <v>22</v>
      </c>
      <c r="E9" s="31"/>
      <c r="F9" s="61">
        <v>48</v>
      </c>
      <c r="G9" s="99">
        <f t="shared" si="0"/>
        <v>175.6</v>
      </c>
      <c r="H9" s="52">
        <v>175.6</v>
      </c>
      <c r="I9" s="52"/>
      <c r="J9" s="99">
        <f t="shared" si="1"/>
        <v>175.3</v>
      </c>
      <c r="K9" s="52">
        <v>175.3</v>
      </c>
      <c r="L9" s="52"/>
      <c r="M9" s="99">
        <f t="shared" si="2"/>
        <v>176.5</v>
      </c>
      <c r="N9" s="52">
        <v>176.5</v>
      </c>
      <c r="O9" s="52"/>
      <c r="P9" s="99">
        <f t="shared" si="3"/>
        <v>196.6</v>
      </c>
      <c r="Q9" s="52">
        <v>196.6</v>
      </c>
      <c r="R9" s="52"/>
      <c r="S9" s="99">
        <f t="shared" si="4"/>
        <v>199.2</v>
      </c>
      <c r="T9" s="52">
        <v>199.2</v>
      </c>
      <c r="U9" s="52"/>
      <c r="V9" s="99">
        <f t="shared" si="5"/>
        <v>229.4</v>
      </c>
      <c r="W9" s="44">
        <v>229.4</v>
      </c>
      <c r="X9" s="44">
        <v>0</v>
      </c>
      <c r="Y9" s="99">
        <f t="shared" si="6"/>
        <v>267.5</v>
      </c>
      <c r="Z9" s="44">
        <f>'[8]Лист1'!$M$15</f>
        <v>267.5</v>
      </c>
      <c r="AA9" s="44"/>
      <c r="AB9" s="99">
        <f t="shared" si="7"/>
        <v>273.5</v>
      </c>
      <c r="AC9" s="293">
        <v>273.5</v>
      </c>
      <c r="AD9" s="293"/>
      <c r="AE9" s="99">
        <f t="shared" si="8"/>
        <v>254.2</v>
      </c>
      <c r="AF9" s="293">
        <v>254.2</v>
      </c>
      <c r="AG9" s="293"/>
      <c r="AH9" s="99">
        <f t="shared" si="9"/>
        <v>260.9</v>
      </c>
      <c r="AI9" s="131">
        <v>260.9</v>
      </c>
      <c r="AJ9" s="131"/>
      <c r="AK9" s="99">
        <f t="shared" si="10"/>
        <v>242.7</v>
      </c>
      <c r="AL9" s="131">
        <v>242.7</v>
      </c>
      <c r="AM9" s="131"/>
      <c r="AN9" s="336">
        <f t="shared" si="11"/>
        <v>5.0562499999999995</v>
      </c>
    </row>
    <row r="10" spans="1:40" ht="15">
      <c r="A10" s="152">
        <v>4</v>
      </c>
      <c r="B10" s="84" t="s">
        <v>80</v>
      </c>
      <c r="C10" s="122" t="s">
        <v>16</v>
      </c>
      <c r="D10" s="61">
        <v>23</v>
      </c>
      <c r="E10" s="31" t="s">
        <v>17</v>
      </c>
      <c r="F10" s="61">
        <v>109</v>
      </c>
      <c r="G10" s="99">
        <f t="shared" si="0"/>
        <v>850.9000000000001</v>
      </c>
      <c r="H10" s="52">
        <v>844.2</v>
      </c>
      <c r="I10" s="52">
        <v>6.7</v>
      </c>
      <c r="J10" s="99">
        <f t="shared" si="1"/>
        <v>888.2</v>
      </c>
      <c r="K10" s="52">
        <v>881.5</v>
      </c>
      <c r="L10" s="52">
        <v>6.7</v>
      </c>
      <c r="M10" s="99">
        <f t="shared" si="2"/>
        <v>896.2</v>
      </c>
      <c r="N10" s="52">
        <v>890</v>
      </c>
      <c r="O10" s="52">
        <v>6.2</v>
      </c>
      <c r="P10" s="99">
        <f t="shared" si="3"/>
        <v>960.1</v>
      </c>
      <c r="Q10" s="52">
        <v>953.9</v>
      </c>
      <c r="R10" s="52">
        <v>6.2</v>
      </c>
      <c r="S10" s="99">
        <f t="shared" si="4"/>
        <v>952.2</v>
      </c>
      <c r="T10" s="52">
        <v>946.1</v>
      </c>
      <c r="U10" s="52">
        <v>6.1</v>
      </c>
      <c r="V10" s="99">
        <f t="shared" si="5"/>
        <v>1039.2</v>
      </c>
      <c r="W10" s="44">
        <v>1033.2</v>
      </c>
      <c r="X10" s="44">
        <v>6</v>
      </c>
      <c r="Y10" s="99">
        <f t="shared" si="6"/>
        <v>1037.2</v>
      </c>
      <c r="Z10" s="44">
        <f>'[8]Лист1'!$M$16</f>
        <v>1031.4</v>
      </c>
      <c r="AA10" s="44">
        <f>'[8]Лист1'!$N$16</f>
        <v>5.8</v>
      </c>
      <c r="AB10" s="99">
        <f t="shared" si="7"/>
        <v>952.6</v>
      </c>
      <c r="AC10" s="293">
        <v>947</v>
      </c>
      <c r="AD10" s="293">
        <v>5.6</v>
      </c>
      <c r="AE10" s="99">
        <f t="shared" si="8"/>
        <v>988.4</v>
      </c>
      <c r="AF10" s="293">
        <v>983.1</v>
      </c>
      <c r="AG10" s="293">
        <v>5.3</v>
      </c>
      <c r="AH10" s="99">
        <f t="shared" si="9"/>
        <v>1062.1</v>
      </c>
      <c r="AI10" s="131">
        <v>1056.8</v>
      </c>
      <c r="AJ10" s="131">
        <v>5.3</v>
      </c>
      <c r="AK10" s="99">
        <f t="shared" si="10"/>
        <v>988.8</v>
      </c>
      <c r="AL10" s="131">
        <v>983.5</v>
      </c>
      <c r="AM10" s="131">
        <v>5.3</v>
      </c>
      <c r="AN10" s="336">
        <f t="shared" si="11"/>
        <v>9.071559633027523</v>
      </c>
    </row>
    <row r="11" spans="1:40" ht="15" hidden="1" outlineLevel="1">
      <c r="A11" s="152"/>
      <c r="B11" s="86" t="s">
        <v>80</v>
      </c>
      <c r="C11" s="129" t="s">
        <v>34</v>
      </c>
      <c r="D11" s="88">
        <v>19</v>
      </c>
      <c r="E11" s="90"/>
      <c r="F11" s="90">
        <v>8</v>
      </c>
      <c r="G11" s="99">
        <f t="shared" si="0"/>
        <v>20.3</v>
      </c>
      <c r="H11" s="52">
        <v>20.3</v>
      </c>
      <c r="I11" s="52"/>
      <c r="J11" s="99">
        <f t="shared" si="1"/>
        <v>20.3</v>
      </c>
      <c r="K11" s="52">
        <v>20.3</v>
      </c>
      <c r="L11" s="52"/>
      <c r="M11" s="99">
        <f t="shared" si="2"/>
        <v>18.2</v>
      </c>
      <c r="N11" s="52">
        <v>18.2</v>
      </c>
      <c r="O11" s="52"/>
      <c r="P11" s="99">
        <f t="shared" si="3"/>
        <v>20.3</v>
      </c>
      <c r="Q11" s="52">
        <v>20.3</v>
      </c>
      <c r="R11" s="52"/>
      <c r="S11" s="99">
        <f t="shared" si="4"/>
        <v>20.3</v>
      </c>
      <c r="T11" s="52">
        <v>20.3</v>
      </c>
      <c r="U11" s="52"/>
      <c r="V11" s="99">
        <f t="shared" si="5"/>
        <v>20.3</v>
      </c>
      <c r="W11" s="163">
        <v>20.3</v>
      </c>
      <c r="X11" s="163">
        <v>0</v>
      </c>
      <c r="Y11" s="99">
        <f t="shared" si="6"/>
        <v>0</v>
      </c>
      <c r="Z11" s="163"/>
      <c r="AA11" s="163"/>
      <c r="AB11" s="99">
        <f t="shared" si="7"/>
        <v>0</v>
      </c>
      <c r="AC11" s="292"/>
      <c r="AD11" s="292"/>
      <c r="AE11" s="99">
        <f t="shared" si="8"/>
        <v>0</v>
      </c>
      <c r="AF11" s="431" t="s">
        <v>141</v>
      </c>
      <c r="AG11" s="432"/>
      <c r="AH11" s="99">
        <f t="shared" si="9"/>
        <v>0</v>
      </c>
      <c r="AI11" s="420"/>
      <c r="AJ11" s="421"/>
      <c r="AK11" s="99">
        <f t="shared" si="10"/>
        <v>0</v>
      </c>
      <c r="AL11" s="420"/>
      <c r="AM11" s="421"/>
      <c r="AN11" s="336">
        <f t="shared" si="11"/>
        <v>0</v>
      </c>
    </row>
    <row r="12" spans="1:40" ht="15" collapsed="1">
      <c r="A12" s="152">
        <v>5</v>
      </c>
      <c r="B12" s="84" t="s">
        <v>80</v>
      </c>
      <c r="C12" s="84" t="s">
        <v>83</v>
      </c>
      <c r="D12" s="60">
        <v>15</v>
      </c>
      <c r="E12" s="60"/>
      <c r="F12" s="60">
        <v>41</v>
      </c>
      <c r="G12" s="99">
        <f t="shared" si="0"/>
        <v>258</v>
      </c>
      <c r="H12" s="52">
        <v>242.2</v>
      </c>
      <c r="I12" s="52">
        <v>15.8</v>
      </c>
      <c r="J12" s="99">
        <f t="shared" si="1"/>
        <v>270.8</v>
      </c>
      <c r="K12" s="52">
        <v>255.1</v>
      </c>
      <c r="L12" s="52">
        <v>15.7</v>
      </c>
      <c r="M12" s="99">
        <f t="shared" si="2"/>
        <v>280.09999999999997</v>
      </c>
      <c r="N12" s="52">
        <v>264.4</v>
      </c>
      <c r="O12" s="52">
        <v>15.7</v>
      </c>
      <c r="P12" s="99">
        <f t="shared" si="3"/>
        <v>179.2</v>
      </c>
      <c r="Q12" s="52">
        <v>179.2</v>
      </c>
      <c r="R12" s="52"/>
      <c r="S12" s="99">
        <f t="shared" si="4"/>
        <v>180</v>
      </c>
      <c r="T12" s="52">
        <v>180</v>
      </c>
      <c r="U12" s="52"/>
      <c r="V12" s="99">
        <f t="shared" si="5"/>
        <v>203.9</v>
      </c>
      <c r="W12" s="163">
        <v>203.9</v>
      </c>
      <c r="X12" s="163">
        <v>0</v>
      </c>
      <c r="Y12" s="99">
        <f t="shared" si="6"/>
        <v>172.5</v>
      </c>
      <c r="Z12" s="163">
        <f>'[8]Лист1'!$M$7</f>
        <v>172.5</v>
      </c>
      <c r="AA12" s="163"/>
      <c r="AB12" s="99">
        <f t="shared" si="7"/>
        <v>174.3</v>
      </c>
      <c r="AC12" s="292">
        <v>174.3</v>
      </c>
      <c r="AD12" s="292"/>
      <c r="AE12" s="99">
        <f t="shared" si="8"/>
        <v>193</v>
      </c>
      <c r="AF12" s="292">
        <v>193</v>
      </c>
      <c r="AG12" s="292"/>
      <c r="AH12" s="99">
        <f t="shared" si="9"/>
        <v>173.5</v>
      </c>
      <c r="AI12" s="326">
        <v>173.5</v>
      </c>
      <c r="AJ12" s="326"/>
      <c r="AK12" s="99">
        <f t="shared" si="10"/>
        <v>160</v>
      </c>
      <c r="AL12" s="326">
        <v>160</v>
      </c>
      <c r="AM12" s="326"/>
      <c r="AN12" s="336">
        <f t="shared" si="11"/>
        <v>3.902439024390244</v>
      </c>
    </row>
    <row r="13" spans="1:40" ht="15">
      <c r="A13" s="152">
        <v>6</v>
      </c>
      <c r="B13" s="84" t="s">
        <v>80</v>
      </c>
      <c r="C13" s="85" t="s">
        <v>43</v>
      </c>
      <c r="D13" s="61">
        <v>17</v>
      </c>
      <c r="E13" s="61" t="s">
        <v>18</v>
      </c>
      <c r="F13" s="61">
        <v>40</v>
      </c>
      <c r="G13" s="99">
        <f t="shared" si="0"/>
        <v>167.3</v>
      </c>
      <c r="H13" s="52">
        <v>167.3</v>
      </c>
      <c r="I13" s="52"/>
      <c r="J13" s="99">
        <f t="shared" si="1"/>
        <v>176.5</v>
      </c>
      <c r="K13" s="52">
        <v>176.5</v>
      </c>
      <c r="L13" s="52"/>
      <c r="M13" s="99">
        <f t="shared" si="2"/>
        <v>167.7</v>
      </c>
      <c r="N13" s="52">
        <v>167.7</v>
      </c>
      <c r="O13" s="52"/>
      <c r="P13" s="99">
        <f t="shared" si="3"/>
        <v>121.7</v>
      </c>
      <c r="Q13" s="52">
        <v>121.7</v>
      </c>
      <c r="R13" s="52"/>
      <c r="S13" s="99">
        <f t="shared" si="4"/>
        <v>126</v>
      </c>
      <c r="T13" s="52">
        <v>126</v>
      </c>
      <c r="U13" s="52"/>
      <c r="V13" s="99">
        <f t="shared" si="5"/>
        <v>124.3</v>
      </c>
      <c r="W13" s="44">
        <v>124.3</v>
      </c>
      <c r="X13" s="44">
        <v>0</v>
      </c>
      <c r="Y13" s="99">
        <f t="shared" si="6"/>
        <v>145.4</v>
      </c>
      <c r="Z13" s="44">
        <f>'[8]Лист1'!$M$13</f>
        <v>145.4</v>
      </c>
      <c r="AA13" s="44"/>
      <c r="AB13" s="99">
        <f t="shared" si="7"/>
        <v>152.1</v>
      </c>
      <c r="AC13" s="293">
        <v>152.1</v>
      </c>
      <c r="AD13" s="293"/>
      <c r="AE13" s="99">
        <f t="shared" si="8"/>
        <v>164</v>
      </c>
      <c r="AF13" s="293">
        <v>164</v>
      </c>
      <c r="AG13" s="293"/>
      <c r="AH13" s="99">
        <f t="shared" si="9"/>
        <v>149.7</v>
      </c>
      <c r="AI13" s="131">
        <v>149.7</v>
      </c>
      <c r="AJ13" s="131"/>
      <c r="AK13" s="99">
        <f t="shared" si="10"/>
        <v>135.3</v>
      </c>
      <c r="AL13" s="131">
        <v>135.3</v>
      </c>
      <c r="AM13" s="131"/>
      <c r="AN13" s="336">
        <f t="shared" si="11"/>
        <v>3.3825000000000003</v>
      </c>
    </row>
    <row r="14" spans="1:40" ht="15">
      <c r="A14" s="152">
        <v>7</v>
      </c>
      <c r="B14" s="84" t="s">
        <v>80</v>
      </c>
      <c r="C14" s="84" t="s">
        <v>69</v>
      </c>
      <c r="D14" s="60">
        <v>37</v>
      </c>
      <c r="E14" s="60" t="s">
        <v>17</v>
      </c>
      <c r="F14" s="60">
        <v>21</v>
      </c>
      <c r="G14" s="99">
        <f t="shared" si="0"/>
        <v>154.1</v>
      </c>
      <c r="H14" s="52">
        <v>84.6</v>
      </c>
      <c r="I14" s="52">
        <v>69.5</v>
      </c>
      <c r="J14" s="99">
        <f t="shared" si="1"/>
        <v>166.9</v>
      </c>
      <c r="K14" s="52">
        <v>97.4</v>
      </c>
      <c r="L14" s="52">
        <v>69.5</v>
      </c>
      <c r="M14" s="99">
        <f t="shared" si="2"/>
        <v>167.3</v>
      </c>
      <c r="N14" s="52">
        <v>97.8</v>
      </c>
      <c r="O14" s="52">
        <v>69.5</v>
      </c>
      <c r="P14" s="99">
        <f t="shared" si="3"/>
        <v>178.3</v>
      </c>
      <c r="Q14" s="52">
        <v>108.8</v>
      </c>
      <c r="R14" s="52">
        <v>69.5</v>
      </c>
      <c r="S14" s="99">
        <f t="shared" si="4"/>
        <v>171.9</v>
      </c>
      <c r="T14" s="52">
        <v>102.4</v>
      </c>
      <c r="U14" s="52">
        <v>69.5</v>
      </c>
      <c r="V14" s="99">
        <f t="shared" si="5"/>
        <v>170.7</v>
      </c>
      <c r="W14" s="163">
        <v>101.2</v>
      </c>
      <c r="X14" s="163">
        <v>69.5</v>
      </c>
      <c r="Y14" s="99">
        <f t="shared" si="6"/>
        <v>172.3</v>
      </c>
      <c r="Z14" s="163">
        <f>'[8]Лист1'!$M$12</f>
        <v>102.8</v>
      </c>
      <c r="AA14" s="163">
        <f>'[8]Лист1'!$N$12</f>
        <v>69.5</v>
      </c>
      <c r="AB14" s="99">
        <f t="shared" si="7"/>
        <v>184.7</v>
      </c>
      <c r="AC14" s="292">
        <v>115.2</v>
      </c>
      <c r="AD14" s="292">
        <v>69.5</v>
      </c>
      <c r="AE14" s="99">
        <f t="shared" si="8"/>
        <v>192.2</v>
      </c>
      <c r="AF14" s="292">
        <v>122.7</v>
      </c>
      <c r="AG14" s="292">
        <v>69.5</v>
      </c>
      <c r="AH14" s="99">
        <f t="shared" si="9"/>
        <v>186.2</v>
      </c>
      <c r="AI14" s="326">
        <v>116.7</v>
      </c>
      <c r="AJ14" s="326">
        <v>69.5</v>
      </c>
      <c r="AK14" s="99">
        <f t="shared" si="10"/>
        <v>178.7</v>
      </c>
      <c r="AL14" s="326">
        <v>119.2</v>
      </c>
      <c r="AM14" s="326">
        <v>59.5</v>
      </c>
      <c r="AN14" s="336">
        <f t="shared" si="11"/>
        <v>8.50952380952381</v>
      </c>
    </row>
    <row r="15" spans="1:40" ht="15">
      <c r="A15" s="152">
        <v>8</v>
      </c>
      <c r="B15" s="86" t="s">
        <v>80</v>
      </c>
      <c r="C15" s="87" t="s">
        <v>69</v>
      </c>
      <c r="D15" s="88">
        <v>41</v>
      </c>
      <c r="E15" s="89"/>
      <c r="F15" s="88">
        <v>18</v>
      </c>
      <c r="G15" s="99">
        <f t="shared" si="0"/>
        <v>88.9</v>
      </c>
      <c r="H15" s="52">
        <v>88.9</v>
      </c>
      <c r="I15" s="52"/>
      <c r="J15" s="99">
        <f t="shared" si="1"/>
        <v>99.3</v>
      </c>
      <c r="K15" s="52">
        <v>99.3</v>
      </c>
      <c r="L15" s="52"/>
      <c r="M15" s="99">
        <f t="shared" si="2"/>
        <v>105.1</v>
      </c>
      <c r="N15" s="52">
        <v>105.1</v>
      </c>
      <c r="O15" s="52"/>
      <c r="P15" s="99">
        <f t="shared" si="3"/>
        <v>103.6</v>
      </c>
      <c r="Q15" s="52">
        <v>103.6</v>
      </c>
      <c r="R15" s="52"/>
      <c r="S15" s="99">
        <f t="shared" si="4"/>
        <v>107.1</v>
      </c>
      <c r="T15" s="52">
        <v>107.1</v>
      </c>
      <c r="U15" s="52"/>
      <c r="V15" s="99">
        <f t="shared" si="5"/>
        <v>112.5</v>
      </c>
      <c r="W15" s="44">
        <v>112.5</v>
      </c>
      <c r="X15" s="44">
        <v>0</v>
      </c>
      <c r="Y15" s="99">
        <f t="shared" si="6"/>
        <v>128</v>
      </c>
      <c r="Z15" s="44">
        <f>'[8]Лист1'!$M$17</f>
        <v>128</v>
      </c>
      <c r="AA15" s="44"/>
      <c r="AB15" s="99">
        <f t="shared" si="7"/>
        <v>132</v>
      </c>
      <c r="AC15" s="293">
        <v>132</v>
      </c>
      <c r="AD15" s="293"/>
      <c r="AE15" s="99">
        <f t="shared" si="8"/>
        <v>138.3</v>
      </c>
      <c r="AF15" s="293">
        <v>138.3</v>
      </c>
      <c r="AG15" s="293"/>
      <c r="AH15" s="99">
        <f t="shared" si="9"/>
        <v>149</v>
      </c>
      <c r="AI15" s="131">
        <v>149</v>
      </c>
      <c r="AJ15" s="131"/>
      <c r="AK15" s="99">
        <f t="shared" si="10"/>
        <v>148.6</v>
      </c>
      <c r="AL15" s="131">
        <v>148.6</v>
      </c>
      <c r="AM15" s="131"/>
      <c r="AN15" s="336">
        <f t="shared" si="11"/>
        <v>8.255555555555555</v>
      </c>
    </row>
    <row r="16" spans="1:40" ht="15">
      <c r="A16" s="152">
        <v>9</v>
      </c>
      <c r="B16" s="84" t="s">
        <v>80</v>
      </c>
      <c r="C16" s="84" t="s">
        <v>69</v>
      </c>
      <c r="D16" s="60">
        <v>43</v>
      </c>
      <c r="E16" s="60"/>
      <c r="F16" s="60">
        <v>35</v>
      </c>
      <c r="G16" s="99">
        <f t="shared" si="0"/>
        <v>401.29999999999995</v>
      </c>
      <c r="H16" s="52">
        <v>284.4</v>
      </c>
      <c r="I16" s="52">
        <v>116.9</v>
      </c>
      <c r="J16" s="99">
        <f t="shared" si="1"/>
        <v>413.6</v>
      </c>
      <c r="K16" s="52">
        <v>296.7</v>
      </c>
      <c r="L16" s="52">
        <v>116.9</v>
      </c>
      <c r="M16" s="99">
        <f t="shared" si="2"/>
        <v>418.9</v>
      </c>
      <c r="N16" s="52">
        <v>302</v>
      </c>
      <c r="O16" s="52">
        <v>116.9</v>
      </c>
      <c r="P16" s="99">
        <f t="shared" si="3"/>
        <v>436.1</v>
      </c>
      <c r="Q16" s="52">
        <v>319.2</v>
      </c>
      <c r="R16" s="52">
        <v>116.9</v>
      </c>
      <c r="S16" s="99">
        <f t="shared" si="4"/>
        <v>439.29999999999995</v>
      </c>
      <c r="T16" s="52">
        <v>322.4</v>
      </c>
      <c r="U16" s="52">
        <v>116.9</v>
      </c>
      <c r="V16" s="99">
        <f t="shared" si="5"/>
        <v>382.6</v>
      </c>
      <c r="W16" s="163">
        <v>284.1</v>
      </c>
      <c r="X16" s="163">
        <v>98.5</v>
      </c>
      <c r="Y16" s="99">
        <f t="shared" si="6"/>
        <v>392.2</v>
      </c>
      <c r="Z16" s="163">
        <f>'[8]Лист1'!$M$10</f>
        <v>293.7</v>
      </c>
      <c r="AA16" s="163">
        <f>'[8]Лист1'!$N$10</f>
        <v>98.5</v>
      </c>
      <c r="AB16" s="99">
        <f t="shared" si="7"/>
        <v>415.3</v>
      </c>
      <c r="AC16" s="292">
        <v>316.8</v>
      </c>
      <c r="AD16" s="292">
        <v>98.5</v>
      </c>
      <c r="AE16" s="99">
        <f t="shared" si="8"/>
        <v>412</v>
      </c>
      <c r="AF16" s="292">
        <v>313.5</v>
      </c>
      <c r="AG16" s="292">
        <v>98.5</v>
      </c>
      <c r="AH16" s="99">
        <f t="shared" si="9"/>
        <v>420</v>
      </c>
      <c r="AI16" s="326">
        <v>321.5</v>
      </c>
      <c r="AJ16" s="326">
        <v>98.5</v>
      </c>
      <c r="AK16" s="99">
        <f t="shared" si="10"/>
        <v>433.7</v>
      </c>
      <c r="AL16" s="326">
        <v>335.2</v>
      </c>
      <c r="AM16" s="326">
        <v>98.5</v>
      </c>
      <c r="AN16" s="336">
        <f t="shared" si="11"/>
        <v>12.391428571428571</v>
      </c>
    </row>
    <row r="17" spans="1:40" ht="15">
      <c r="A17" s="152">
        <v>10</v>
      </c>
      <c r="B17" s="84" t="s">
        <v>80</v>
      </c>
      <c r="C17" s="122" t="s">
        <v>30</v>
      </c>
      <c r="D17" s="61">
        <v>3</v>
      </c>
      <c r="E17" s="31" t="s">
        <v>17</v>
      </c>
      <c r="F17" s="61">
        <v>47</v>
      </c>
      <c r="G17" s="99">
        <f t="shared" si="0"/>
        <v>82.8</v>
      </c>
      <c r="H17" s="52">
        <v>82.8</v>
      </c>
      <c r="I17" s="52"/>
      <c r="J17" s="99">
        <f t="shared" si="1"/>
        <v>82.3</v>
      </c>
      <c r="K17" s="52">
        <v>82.3</v>
      </c>
      <c r="L17" s="52"/>
      <c r="M17" s="99">
        <f t="shared" si="2"/>
        <v>77.4</v>
      </c>
      <c r="N17" s="52">
        <v>77.4</v>
      </c>
      <c r="O17" s="52"/>
      <c r="P17" s="99">
        <f t="shared" si="3"/>
        <v>83.2</v>
      </c>
      <c r="Q17" s="52">
        <v>83.2</v>
      </c>
      <c r="R17" s="52"/>
      <c r="S17" s="99">
        <f t="shared" si="4"/>
        <v>96.7</v>
      </c>
      <c r="T17" s="52">
        <v>96.7</v>
      </c>
      <c r="U17" s="52"/>
      <c r="V17" s="99">
        <f t="shared" si="5"/>
        <v>93</v>
      </c>
      <c r="W17" s="44">
        <v>93</v>
      </c>
      <c r="X17" s="44">
        <v>0</v>
      </c>
      <c r="Y17" s="99">
        <f t="shared" si="6"/>
        <v>91.3</v>
      </c>
      <c r="Z17" s="44">
        <f>'[8]Лист1'!$M$14</f>
        <v>91.3</v>
      </c>
      <c r="AA17" s="44"/>
      <c r="AB17" s="99">
        <f t="shared" si="7"/>
        <v>83.2</v>
      </c>
      <c r="AC17" s="293">
        <v>83.2</v>
      </c>
      <c r="AD17" s="293"/>
      <c r="AE17" s="99">
        <f t="shared" si="8"/>
        <v>82.7</v>
      </c>
      <c r="AF17" s="293">
        <v>82.7</v>
      </c>
      <c r="AG17" s="293"/>
      <c r="AH17" s="99">
        <f t="shared" si="9"/>
        <v>87.9</v>
      </c>
      <c r="AI17" s="131">
        <v>87.9</v>
      </c>
      <c r="AJ17" s="131"/>
      <c r="AK17" s="99">
        <f t="shared" si="10"/>
        <v>92.5</v>
      </c>
      <c r="AL17" s="131">
        <v>92.5</v>
      </c>
      <c r="AM17" s="131"/>
      <c r="AN17" s="336">
        <f t="shared" si="11"/>
        <v>1.9680851063829787</v>
      </c>
    </row>
    <row r="18" spans="1:40" ht="15" customHeight="1" hidden="1" outlineLevel="1">
      <c r="A18" s="152"/>
      <c r="B18" s="84" t="s">
        <v>80</v>
      </c>
      <c r="C18" s="84" t="s">
        <v>73</v>
      </c>
      <c r="D18" s="60">
        <v>1</v>
      </c>
      <c r="E18" s="60"/>
      <c r="F18" s="60">
        <v>12</v>
      </c>
      <c r="G18" s="99">
        <f t="shared" si="0"/>
        <v>106.6</v>
      </c>
      <c r="H18" s="52">
        <v>95</v>
      </c>
      <c r="I18" s="52">
        <v>11.6</v>
      </c>
      <c r="J18" s="99">
        <f t="shared" si="1"/>
        <v>109.19999999999999</v>
      </c>
      <c r="K18" s="52">
        <v>97.6</v>
      </c>
      <c r="L18" s="52">
        <v>11.6</v>
      </c>
      <c r="M18" s="99">
        <f t="shared" si="2"/>
        <v>0</v>
      </c>
      <c r="N18" s="428" t="s">
        <v>141</v>
      </c>
      <c r="O18" s="429"/>
      <c r="P18" s="99">
        <f t="shared" si="3"/>
        <v>0</v>
      </c>
      <c r="Q18" s="428" t="s">
        <v>141</v>
      </c>
      <c r="R18" s="429"/>
      <c r="S18" s="99">
        <f t="shared" si="4"/>
        <v>0</v>
      </c>
      <c r="T18" s="428"/>
      <c r="U18" s="429"/>
      <c r="V18" s="99">
        <f t="shared" si="5"/>
        <v>0</v>
      </c>
      <c r="W18" s="428"/>
      <c r="X18" s="429"/>
      <c r="Y18" s="99">
        <f t="shared" si="6"/>
        <v>0</v>
      </c>
      <c r="Z18" s="428"/>
      <c r="AA18" s="429"/>
      <c r="AB18" s="99">
        <f t="shared" si="7"/>
        <v>0</v>
      </c>
      <c r="AC18" s="424"/>
      <c r="AD18" s="425"/>
      <c r="AE18" s="99">
        <f t="shared" si="8"/>
        <v>0</v>
      </c>
      <c r="AF18" s="424"/>
      <c r="AG18" s="425"/>
      <c r="AH18" s="99">
        <f t="shared" si="9"/>
        <v>0</v>
      </c>
      <c r="AI18" s="422"/>
      <c r="AJ18" s="423"/>
      <c r="AK18" s="99">
        <f t="shared" si="10"/>
        <v>0</v>
      </c>
      <c r="AL18" s="422"/>
      <c r="AM18" s="423"/>
      <c r="AN18" s="336">
        <f t="shared" si="11"/>
        <v>0</v>
      </c>
    </row>
    <row r="19" spans="1:40" ht="15" collapsed="1">
      <c r="A19" s="152">
        <v>11</v>
      </c>
      <c r="B19" s="86" t="s">
        <v>80</v>
      </c>
      <c r="C19" s="123" t="s">
        <v>73</v>
      </c>
      <c r="D19" s="90">
        <v>3</v>
      </c>
      <c r="E19" s="90" t="s">
        <v>18</v>
      </c>
      <c r="F19" s="90">
        <v>12</v>
      </c>
      <c r="G19" s="99">
        <f t="shared" si="0"/>
        <v>26.1</v>
      </c>
      <c r="H19" s="52">
        <v>26.1</v>
      </c>
      <c r="I19" s="52"/>
      <c r="J19" s="99">
        <f t="shared" si="1"/>
        <v>30</v>
      </c>
      <c r="K19" s="52">
        <v>30</v>
      </c>
      <c r="L19" s="52"/>
      <c r="M19" s="99">
        <f t="shared" si="2"/>
        <v>26.1</v>
      </c>
      <c r="N19" s="52">
        <v>26.1</v>
      </c>
      <c r="O19" s="52"/>
      <c r="P19" s="99">
        <f t="shared" si="3"/>
        <v>31.3</v>
      </c>
      <c r="Q19" s="52">
        <v>31.3</v>
      </c>
      <c r="R19" s="52"/>
      <c r="S19" s="99">
        <f t="shared" si="4"/>
        <v>32.2</v>
      </c>
      <c r="T19" s="52">
        <v>32.2</v>
      </c>
      <c r="U19" s="52"/>
      <c r="V19" s="99">
        <f t="shared" si="5"/>
        <v>34.5</v>
      </c>
      <c r="W19" s="163">
        <v>34.5</v>
      </c>
      <c r="X19" s="163">
        <v>0</v>
      </c>
      <c r="Y19" s="99">
        <f t="shared" si="6"/>
        <v>35.4</v>
      </c>
      <c r="Z19" s="163">
        <f>'[8]Лист1'!$M$11</f>
        <v>35.4</v>
      </c>
      <c r="AA19" s="163">
        <f>'[8]Лист1'!$N$11</f>
        <v>0</v>
      </c>
      <c r="AB19" s="99">
        <f t="shared" si="7"/>
        <v>39</v>
      </c>
      <c r="AC19" s="292">
        <v>39</v>
      </c>
      <c r="AD19" s="292"/>
      <c r="AE19" s="99">
        <f t="shared" si="8"/>
        <v>44.2</v>
      </c>
      <c r="AF19" s="292">
        <v>44.2</v>
      </c>
      <c r="AG19" s="292"/>
      <c r="AH19" s="99">
        <f t="shared" si="9"/>
        <v>51.1</v>
      </c>
      <c r="AI19" s="326">
        <v>51.1</v>
      </c>
      <c r="AJ19" s="326"/>
      <c r="AK19" s="99">
        <f t="shared" si="10"/>
        <v>49.1</v>
      </c>
      <c r="AL19" s="326">
        <v>49.1</v>
      </c>
      <c r="AM19" s="326"/>
      <c r="AN19" s="336">
        <f t="shared" si="11"/>
        <v>4.091666666666667</v>
      </c>
    </row>
    <row r="20" spans="1:40" ht="15" customHeight="1" hidden="1" outlineLevel="1">
      <c r="A20" s="60"/>
      <c r="B20" s="84" t="s">
        <v>80</v>
      </c>
      <c r="C20" s="84" t="s">
        <v>76</v>
      </c>
      <c r="D20" s="60">
        <v>33</v>
      </c>
      <c r="E20" s="60"/>
      <c r="F20" s="60">
        <v>16</v>
      </c>
      <c r="G20" s="99">
        <f t="shared" si="0"/>
        <v>173</v>
      </c>
      <c r="H20" s="52">
        <v>145.3</v>
      </c>
      <c r="I20" s="52">
        <v>27.7</v>
      </c>
      <c r="J20" s="99">
        <f t="shared" si="1"/>
        <v>138</v>
      </c>
      <c r="K20" s="52">
        <v>114.9</v>
      </c>
      <c r="L20" s="52">
        <v>23.1</v>
      </c>
      <c r="M20" s="99">
        <f t="shared" si="2"/>
        <v>0</v>
      </c>
      <c r="N20" s="428" t="s">
        <v>141</v>
      </c>
      <c r="O20" s="429"/>
      <c r="P20" s="99">
        <f t="shared" si="3"/>
        <v>0</v>
      </c>
      <c r="Q20" s="428" t="s">
        <v>141</v>
      </c>
      <c r="R20" s="429"/>
      <c r="S20" s="99">
        <f t="shared" si="4"/>
        <v>0</v>
      </c>
      <c r="T20" s="428"/>
      <c r="U20" s="429"/>
      <c r="V20" s="99">
        <f t="shared" si="5"/>
        <v>0</v>
      </c>
      <c r="W20" s="428"/>
      <c r="X20" s="429"/>
      <c r="Y20" s="99">
        <f t="shared" si="6"/>
        <v>0</v>
      </c>
      <c r="Z20" s="428"/>
      <c r="AA20" s="429"/>
      <c r="AB20" s="99">
        <f t="shared" si="7"/>
        <v>0</v>
      </c>
      <c r="AC20" s="424"/>
      <c r="AD20" s="425"/>
      <c r="AE20" s="99">
        <f t="shared" si="8"/>
        <v>0</v>
      </c>
      <c r="AF20" s="424"/>
      <c r="AG20" s="425"/>
      <c r="AH20" s="99">
        <f t="shared" si="9"/>
        <v>0</v>
      </c>
      <c r="AI20" s="422"/>
      <c r="AJ20" s="423"/>
      <c r="AK20" s="99">
        <f t="shared" si="10"/>
        <v>0</v>
      </c>
      <c r="AL20" s="422"/>
      <c r="AM20" s="423"/>
      <c r="AN20" s="336">
        <f t="shared" si="11"/>
        <v>0</v>
      </c>
    </row>
    <row r="21" spans="1:40" ht="15" collapsed="1">
      <c r="A21" s="60">
        <v>12</v>
      </c>
      <c r="B21" s="84" t="s">
        <v>80</v>
      </c>
      <c r="C21" s="84" t="s">
        <v>82</v>
      </c>
      <c r="D21" s="60">
        <v>48</v>
      </c>
      <c r="E21" s="60" t="s">
        <v>18</v>
      </c>
      <c r="F21" s="60">
        <v>12</v>
      </c>
      <c r="G21" s="99">
        <f t="shared" si="0"/>
        <v>164.9</v>
      </c>
      <c r="H21" s="52">
        <v>163.4</v>
      </c>
      <c r="I21" s="52">
        <v>1.5</v>
      </c>
      <c r="J21" s="99">
        <f t="shared" si="1"/>
        <v>162.5</v>
      </c>
      <c r="K21" s="52">
        <v>161.1</v>
      </c>
      <c r="L21" s="52">
        <v>1.4</v>
      </c>
      <c r="M21" s="99">
        <f t="shared" si="2"/>
        <v>163.4</v>
      </c>
      <c r="N21" s="52">
        <v>162</v>
      </c>
      <c r="O21" s="52">
        <v>1.4</v>
      </c>
      <c r="P21" s="99">
        <f t="shared" si="3"/>
        <v>163.60000000000002</v>
      </c>
      <c r="Q21" s="52">
        <v>162.3</v>
      </c>
      <c r="R21" s="52">
        <v>1.3</v>
      </c>
      <c r="S21" s="99">
        <f t="shared" si="4"/>
        <v>169</v>
      </c>
      <c r="T21" s="52">
        <v>167.8</v>
      </c>
      <c r="U21" s="52">
        <v>1.2</v>
      </c>
      <c r="V21" s="99">
        <f t="shared" si="5"/>
        <v>167.79999999999998</v>
      </c>
      <c r="W21" s="163">
        <v>166.6</v>
      </c>
      <c r="X21" s="163">
        <v>1.2</v>
      </c>
      <c r="Y21" s="99">
        <f t="shared" si="6"/>
        <v>176.5</v>
      </c>
      <c r="Z21" s="163">
        <f>'[8]Лист1'!$M$6</f>
        <v>175.4</v>
      </c>
      <c r="AA21" s="163">
        <f>'[8]Лист1'!$N$6</f>
        <v>1.1</v>
      </c>
      <c r="AB21" s="99">
        <f t="shared" si="7"/>
        <v>183.4</v>
      </c>
      <c r="AC21" s="292">
        <v>182.3</v>
      </c>
      <c r="AD21" s="292">
        <v>1.1</v>
      </c>
      <c r="AE21" s="99">
        <f t="shared" si="8"/>
        <v>188</v>
      </c>
      <c r="AF21" s="292">
        <v>187</v>
      </c>
      <c r="AG21" s="292">
        <v>1</v>
      </c>
      <c r="AH21" s="99">
        <f t="shared" si="9"/>
        <v>131.1</v>
      </c>
      <c r="AI21" s="326">
        <v>130.1</v>
      </c>
      <c r="AJ21" s="326">
        <v>1</v>
      </c>
      <c r="AK21" s="99">
        <f t="shared" si="10"/>
        <v>137.5</v>
      </c>
      <c r="AL21" s="326">
        <v>136.5</v>
      </c>
      <c r="AM21" s="326">
        <v>1</v>
      </c>
      <c r="AN21" s="336">
        <f t="shared" si="11"/>
        <v>11.458333333333334</v>
      </c>
    </row>
    <row r="22" spans="1:40" s="66" customFormat="1" ht="15">
      <c r="A22" s="91"/>
      <c r="B22" s="92" t="s">
        <v>8</v>
      </c>
      <c r="C22" s="92"/>
      <c r="D22" s="91"/>
      <c r="E22" s="91"/>
      <c r="F22" s="91">
        <f>SUM(F7:F21)-F18-F20</f>
        <v>513</v>
      </c>
      <c r="G22" s="100">
        <f aca="true" t="shared" si="12" ref="G22:L22">SUM(G7:G21)</f>
        <v>5015.300000000001</v>
      </c>
      <c r="H22" s="100">
        <f t="shared" si="12"/>
        <v>4391.6</v>
      </c>
      <c r="I22" s="100">
        <f t="shared" si="12"/>
        <v>623.7</v>
      </c>
      <c r="J22" s="100">
        <f t="shared" si="12"/>
        <v>5105.200000000001</v>
      </c>
      <c r="K22" s="100">
        <f t="shared" si="12"/>
        <v>4487.1</v>
      </c>
      <c r="L22" s="100">
        <f t="shared" si="12"/>
        <v>618.1</v>
      </c>
      <c r="M22" s="100">
        <f aca="true" t="shared" si="13" ref="M22:R22">SUM(M7:M21)</f>
        <v>4871.899999999999</v>
      </c>
      <c r="N22" s="100">
        <f t="shared" si="13"/>
        <v>4282.8</v>
      </c>
      <c r="O22" s="100">
        <f t="shared" si="13"/>
        <v>589.0999999999999</v>
      </c>
      <c r="P22" s="100">
        <f t="shared" si="13"/>
        <v>4883.200000000001</v>
      </c>
      <c r="Q22" s="100">
        <f t="shared" si="13"/>
        <v>4321.7</v>
      </c>
      <c r="R22" s="100">
        <f t="shared" si="13"/>
        <v>561.5</v>
      </c>
      <c r="S22" s="100">
        <f aca="true" t="shared" si="14" ref="S22:X22">SUM(S7:S21)</f>
        <v>4917.099999999999</v>
      </c>
      <c r="T22" s="100">
        <f t="shared" si="14"/>
        <v>4367</v>
      </c>
      <c r="U22" s="100">
        <f t="shared" si="14"/>
        <v>550.1</v>
      </c>
      <c r="V22" s="100">
        <f t="shared" si="14"/>
        <v>4999.9000000000015</v>
      </c>
      <c r="W22" s="100">
        <f t="shared" si="14"/>
        <v>4479.500000000001</v>
      </c>
      <c r="X22" s="100">
        <f t="shared" si="14"/>
        <v>520.4000000000001</v>
      </c>
      <c r="Y22" s="100">
        <f aca="true" t="shared" si="15" ref="Y22:AD22">SUM(Y7:Y21)</f>
        <v>5122.9</v>
      </c>
      <c r="Z22" s="100">
        <f t="shared" si="15"/>
        <v>4659</v>
      </c>
      <c r="AA22" s="100">
        <f t="shared" si="15"/>
        <v>463.90000000000003</v>
      </c>
      <c r="AB22" s="100">
        <f t="shared" si="15"/>
        <v>5076.999999999999</v>
      </c>
      <c r="AC22" s="100">
        <f t="shared" si="15"/>
        <v>4613.299999999999</v>
      </c>
      <c r="AD22" s="100">
        <f t="shared" si="15"/>
        <v>463.70000000000005</v>
      </c>
      <c r="AE22" s="100">
        <f aca="true" t="shared" si="16" ref="AE22:AJ22">SUM(AE7:AE21)</f>
        <v>5122.9</v>
      </c>
      <c r="AF22" s="100">
        <f t="shared" si="16"/>
        <v>4659.9</v>
      </c>
      <c r="AG22" s="100">
        <f t="shared" si="16"/>
        <v>463</v>
      </c>
      <c r="AH22" s="100">
        <f t="shared" si="16"/>
        <v>5177.900000000001</v>
      </c>
      <c r="AI22" s="100">
        <f t="shared" si="16"/>
        <v>4714.9</v>
      </c>
      <c r="AJ22" s="100">
        <f t="shared" si="16"/>
        <v>463</v>
      </c>
      <c r="AK22" s="100">
        <f>SUM(AK7:AK21)</f>
        <v>5076.3</v>
      </c>
      <c r="AL22" s="100">
        <f>SUM(AL7:AL21)</f>
        <v>4624.1</v>
      </c>
      <c r="AM22" s="100">
        <f>SUM(AM7:AM21)</f>
        <v>452.2</v>
      </c>
      <c r="AN22" s="101"/>
    </row>
    <row r="23" spans="1:40" s="93" customFormat="1" ht="15">
      <c r="A23" s="430" t="s">
        <v>90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</row>
    <row r="24" spans="1:40" ht="15">
      <c r="A24" s="152">
        <v>1</v>
      </c>
      <c r="B24" s="84" t="s">
        <v>80</v>
      </c>
      <c r="C24" s="84" t="s">
        <v>47</v>
      </c>
      <c r="D24" s="61">
        <v>2</v>
      </c>
      <c r="E24" s="147"/>
      <c r="F24" s="147">
        <v>12</v>
      </c>
      <c r="G24" s="99">
        <f>H24+I24</f>
        <v>3.9</v>
      </c>
      <c r="H24" s="52">
        <v>3.9</v>
      </c>
      <c r="I24" s="52"/>
      <c r="J24" s="99">
        <f>K24+L24</f>
        <v>3.9</v>
      </c>
      <c r="K24" s="52">
        <v>3.9</v>
      </c>
      <c r="L24" s="52"/>
      <c r="M24" s="99">
        <f>N24+O24</f>
        <v>1.9</v>
      </c>
      <c r="N24" s="52">
        <v>1.9</v>
      </c>
      <c r="O24" s="52"/>
      <c r="P24" s="99">
        <f>Q24+R24</f>
        <v>1.9</v>
      </c>
      <c r="Q24" s="52">
        <v>1.9</v>
      </c>
      <c r="R24" s="52"/>
      <c r="S24" s="99">
        <f>T24+U24</f>
        <v>1.9</v>
      </c>
      <c r="T24" s="52">
        <v>1.9</v>
      </c>
      <c r="U24" s="52"/>
      <c r="V24" s="99">
        <f>W24+X24</f>
        <v>1.9</v>
      </c>
      <c r="W24" s="163">
        <v>1.9</v>
      </c>
      <c r="X24" s="163">
        <v>0</v>
      </c>
      <c r="Y24" s="99">
        <f>Z24+AA24</f>
        <v>1.9</v>
      </c>
      <c r="Z24" s="163">
        <f>'[8]Лист1'!$M$28</f>
        <v>1.9</v>
      </c>
      <c r="AA24" s="163">
        <f>'[8]Лист1'!$N$28</f>
        <v>0</v>
      </c>
      <c r="AB24" s="294">
        <f aca="true" t="shared" si="17" ref="AB24:AB30">AC24+AD24</f>
        <v>1.9</v>
      </c>
      <c r="AC24" s="7">
        <v>1.9</v>
      </c>
      <c r="AD24" s="7"/>
      <c r="AE24" s="294">
        <f aca="true" t="shared" si="18" ref="AE24:AE36">AF24+AG24</f>
        <v>1.9</v>
      </c>
      <c r="AF24" s="7">
        <v>1.9</v>
      </c>
      <c r="AG24" s="7"/>
      <c r="AH24" s="99">
        <f aca="true" t="shared" si="19" ref="AH24:AH36">AI24+AJ24</f>
        <v>1.9</v>
      </c>
      <c r="AI24" s="297">
        <v>1.9</v>
      </c>
      <c r="AJ24" s="297"/>
      <c r="AK24" s="99">
        <f aca="true" t="shared" si="20" ref="AK24:AK36">AL24+AM24</f>
        <v>1.9</v>
      </c>
      <c r="AL24" s="297">
        <v>1.9</v>
      </c>
      <c r="AM24" s="297"/>
      <c r="AN24" s="194">
        <f>AK24/F24</f>
        <v>0.15833333333333333</v>
      </c>
    </row>
    <row r="25" spans="1:40" ht="15">
      <c r="A25" s="152">
        <v>2</v>
      </c>
      <c r="B25" s="84" t="s">
        <v>80</v>
      </c>
      <c r="C25" s="84" t="s">
        <v>47</v>
      </c>
      <c r="D25" s="136">
        <v>13</v>
      </c>
      <c r="E25" s="136"/>
      <c r="F25" s="136">
        <v>23</v>
      </c>
      <c r="G25" s="99">
        <f aca="true" t="shared" si="21" ref="G25:G35">H25+I25</f>
        <v>464.5</v>
      </c>
      <c r="H25" s="52">
        <v>272.6</v>
      </c>
      <c r="I25" s="52">
        <v>191.9</v>
      </c>
      <c r="J25" s="99">
        <f aca="true" t="shared" si="22" ref="J25:J35">K25+L25</f>
        <v>454.2</v>
      </c>
      <c r="K25" s="52">
        <v>263.7</v>
      </c>
      <c r="L25" s="52">
        <v>190.5</v>
      </c>
      <c r="M25" s="99">
        <f aca="true" t="shared" si="23" ref="M25:M36">N25+O25</f>
        <v>454.2</v>
      </c>
      <c r="N25" s="52">
        <v>263.7</v>
      </c>
      <c r="O25" s="52">
        <v>190.5</v>
      </c>
      <c r="P25" s="99">
        <f aca="true" t="shared" si="24" ref="P25:P36">Q25+R25</f>
        <v>454.2</v>
      </c>
      <c r="Q25" s="52">
        <v>263.7</v>
      </c>
      <c r="R25" s="52">
        <v>190.5</v>
      </c>
      <c r="S25" s="99">
        <f aca="true" t="shared" si="25" ref="S25:S36">T25+U25</f>
        <v>443.5</v>
      </c>
      <c r="T25" s="52">
        <v>253</v>
      </c>
      <c r="U25" s="52">
        <v>190.5</v>
      </c>
      <c r="V25" s="99">
        <f aca="true" t="shared" si="26" ref="V25:V36">W25+X25</f>
        <v>438.7</v>
      </c>
      <c r="W25" s="163">
        <v>248.2</v>
      </c>
      <c r="X25" s="163">
        <v>190.5</v>
      </c>
      <c r="Y25" s="99">
        <f aca="true" t="shared" si="27" ref="Y25:Y36">Z25+AA25</f>
        <v>438.1</v>
      </c>
      <c r="Z25" s="163">
        <f>'[8]Лист1'!$M$26</f>
        <v>247.6</v>
      </c>
      <c r="AA25" s="163">
        <f>'[8]Лист1'!$N$26</f>
        <v>190.5</v>
      </c>
      <c r="AB25" s="294">
        <f t="shared" si="17"/>
        <v>416.3</v>
      </c>
      <c r="AC25" s="7">
        <v>225.9</v>
      </c>
      <c r="AD25" s="7">
        <v>190.4</v>
      </c>
      <c r="AE25" s="294">
        <f t="shared" si="18"/>
        <v>405.20000000000005</v>
      </c>
      <c r="AF25" s="7">
        <v>214.8</v>
      </c>
      <c r="AG25" s="7">
        <v>190.4</v>
      </c>
      <c r="AH25" s="99">
        <f t="shared" si="19"/>
        <v>373</v>
      </c>
      <c r="AI25" s="297">
        <v>182.6</v>
      </c>
      <c r="AJ25" s="297">
        <v>190.4</v>
      </c>
      <c r="AK25" s="99">
        <f t="shared" si="20"/>
        <v>359.6</v>
      </c>
      <c r="AL25" s="297">
        <v>169.3</v>
      </c>
      <c r="AM25" s="297">
        <v>190.3</v>
      </c>
      <c r="AN25" s="336">
        <f aca="true" t="shared" si="28" ref="AN25:AN36">AK25/F25</f>
        <v>15.634782608695653</v>
      </c>
    </row>
    <row r="26" spans="1:40" ht="15">
      <c r="A26" s="152">
        <v>3</v>
      </c>
      <c r="B26" s="84" t="s">
        <v>80</v>
      </c>
      <c r="C26" s="84" t="s">
        <v>64</v>
      </c>
      <c r="D26" s="60">
        <v>11</v>
      </c>
      <c r="E26" s="60"/>
      <c r="F26" s="60">
        <v>27</v>
      </c>
      <c r="G26" s="99">
        <f t="shared" si="21"/>
        <v>850.5</v>
      </c>
      <c r="H26" s="52">
        <v>481</v>
      </c>
      <c r="I26" s="52">
        <v>369.5</v>
      </c>
      <c r="J26" s="99">
        <f t="shared" si="22"/>
        <v>847</v>
      </c>
      <c r="K26" s="52">
        <v>477.5</v>
      </c>
      <c r="L26" s="52">
        <v>369.5</v>
      </c>
      <c r="M26" s="99">
        <f t="shared" si="23"/>
        <v>842.9000000000001</v>
      </c>
      <c r="N26" s="52">
        <v>473.8</v>
      </c>
      <c r="O26" s="52">
        <v>369.1</v>
      </c>
      <c r="P26" s="99">
        <f t="shared" si="24"/>
        <v>838.6</v>
      </c>
      <c r="Q26" s="52">
        <v>469.5</v>
      </c>
      <c r="R26" s="52">
        <v>369.1</v>
      </c>
      <c r="S26" s="99">
        <f t="shared" si="25"/>
        <v>829.9</v>
      </c>
      <c r="T26" s="52">
        <v>461</v>
      </c>
      <c r="U26" s="52">
        <v>368.9</v>
      </c>
      <c r="V26" s="99">
        <f t="shared" si="26"/>
        <v>824.6</v>
      </c>
      <c r="W26" s="44">
        <v>456</v>
      </c>
      <c r="X26" s="44">
        <v>368.6</v>
      </c>
      <c r="Y26" s="99">
        <f t="shared" si="27"/>
        <v>804.8</v>
      </c>
      <c r="Z26" s="44">
        <f>'[8]Лист1'!$M$23</f>
        <v>436.9</v>
      </c>
      <c r="AA26" s="44">
        <f>'[8]Лист1'!$N$23</f>
        <v>367.9</v>
      </c>
      <c r="AB26" s="294">
        <f t="shared" si="17"/>
        <v>790.4000000000001</v>
      </c>
      <c r="AC26" s="296">
        <v>422.8</v>
      </c>
      <c r="AD26" s="296">
        <v>367.6</v>
      </c>
      <c r="AE26" s="294">
        <f t="shared" si="18"/>
        <v>778.8</v>
      </c>
      <c r="AF26" s="296">
        <v>411.2</v>
      </c>
      <c r="AG26" s="296">
        <v>367.6</v>
      </c>
      <c r="AH26" s="99">
        <f t="shared" si="19"/>
        <v>722.3</v>
      </c>
      <c r="AI26" s="327">
        <v>372.1</v>
      </c>
      <c r="AJ26" s="327">
        <v>350.2</v>
      </c>
      <c r="AK26" s="99">
        <f t="shared" si="20"/>
        <v>709.7</v>
      </c>
      <c r="AL26" s="327">
        <v>359.5</v>
      </c>
      <c r="AM26" s="327">
        <v>350.2</v>
      </c>
      <c r="AN26" s="336">
        <f t="shared" si="28"/>
        <v>26.28518518518519</v>
      </c>
    </row>
    <row r="27" spans="1:40" ht="15">
      <c r="A27" s="152">
        <v>4</v>
      </c>
      <c r="B27" s="84" t="s">
        <v>80</v>
      </c>
      <c r="C27" s="84" t="s">
        <v>64</v>
      </c>
      <c r="D27" s="60">
        <v>13</v>
      </c>
      <c r="E27" s="60"/>
      <c r="F27" s="60">
        <v>8</v>
      </c>
      <c r="G27" s="99">
        <f t="shared" si="21"/>
        <v>317.79999999999995</v>
      </c>
      <c r="H27" s="52">
        <v>101.6</v>
      </c>
      <c r="I27" s="52">
        <v>216.2</v>
      </c>
      <c r="J27" s="99">
        <f t="shared" si="22"/>
        <v>317.79999999999995</v>
      </c>
      <c r="K27" s="52">
        <v>101.6</v>
      </c>
      <c r="L27" s="52">
        <v>216.2</v>
      </c>
      <c r="M27" s="99">
        <f t="shared" si="23"/>
        <v>317.79999999999995</v>
      </c>
      <c r="N27" s="52">
        <v>101.6</v>
      </c>
      <c r="O27" s="52">
        <v>216.2</v>
      </c>
      <c r="P27" s="99">
        <f t="shared" si="24"/>
        <v>313.9</v>
      </c>
      <c r="Q27" s="52">
        <v>101.6</v>
      </c>
      <c r="R27" s="52">
        <v>212.3</v>
      </c>
      <c r="S27" s="99">
        <f t="shared" si="25"/>
        <v>308.1</v>
      </c>
      <c r="T27" s="52">
        <v>101.6</v>
      </c>
      <c r="U27" s="52">
        <v>206.5</v>
      </c>
      <c r="V27" s="99">
        <f t="shared" si="26"/>
        <v>302.29999999999995</v>
      </c>
      <c r="W27" s="163">
        <v>101.6</v>
      </c>
      <c r="X27" s="163">
        <v>200.7</v>
      </c>
      <c r="Y27" s="99">
        <f t="shared" si="27"/>
        <v>284.79999999999995</v>
      </c>
      <c r="Z27" s="163">
        <f>'[8]Лист1'!$M$25</f>
        <v>101.6</v>
      </c>
      <c r="AA27" s="163">
        <f>'[8]Лист1'!$N$25</f>
        <v>183.2</v>
      </c>
      <c r="AB27" s="294">
        <f t="shared" si="17"/>
        <v>186.89999999999998</v>
      </c>
      <c r="AC27" s="7">
        <v>67.6</v>
      </c>
      <c r="AD27" s="7">
        <v>119.3</v>
      </c>
      <c r="AE27" s="294">
        <f t="shared" si="18"/>
        <v>186.89999999999998</v>
      </c>
      <c r="AF27" s="7">
        <v>67.6</v>
      </c>
      <c r="AG27" s="7">
        <v>119.3</v>
      </c>
      <c r="AH27" s="99">
        <f t="shared" si="19"/>
        <v>186.89999999999998</v>
      </c>
      <c r="AI27" s="297">
        <v>67.6</v>
      </c>
      <c r="AJ27" s="297">
        <v>119.3</v>
      </c>
      <c r="AK27" s="99">
        <f t="shared" si="20"/>
        <v>186.89999999999998</v>
      </c>
      <c r="AL27" s="297">
        <v>67.6</v>
      </c>
      <c r="AM27" s="297">
        <v>119.3</v>
      </c>
      <c r="AN27" s="336">
        <f t="shared" si="28"/>
        <v>23.362499999999997</v>
      </c>
    </row>
    <row r="28" spans="1:40" ht="15">
      <c r="A28" s="152">
        <v>5</v>
      </c>
      <c r="B28" s="84" t="s">
        <v>80</v>
      </c>
      <c r="C28" s="84" t="s">
        <v>64</v>
      </c>
      <c r="D28" s="60">
        <v>16</v>
      </c>
      <c r="E28" s="60"/>
      <c r="F28" s="60">
        <v>27</v>
      </c>
      <c r="G28" s="99">
        <f t="shared" si="21"/>
        <v>905.6999999999999</v>
      </c>
      <c r="H28" s="52">
        <v>580.8</v>
      </c>
      <c r="I28" s="52">
        <v>324.9</v>
      </c>
      <c r="J28" s="99">
        <f t="shared" si="22"/>
        <v>905.6999999999999</v>
      </c>
      <c r="K28" s="52">
        <v>580.8</v>
      </c>
      <c r="L28" s="52">
        <v>324.9</v>
      </c>
      <c r="M28" s="99">
        <f t="shared" si="23"/>
        <v>873.7</v>
      </c>
      <c r="N28" s="52">
        <v>554.7</v>
      </c>
      <c r="O28" s="52">
        <v>319</v>
      </c>
      <c r="P28" s="99">
        <f t="shared" si="24"/>
        <v>796.3</v>
      </c>
      <c r="Q28" s="52">
        <v>482.5</v>
      </c>
      <c r="R28" s="52">
        <v>313.8</v>
      </c>
      <c r="S28" s="99">
        <f t="shared" si="25"/>
        <v>786.3</v>
      </c>
      <c r="T28" s="52">
        <v>474.6</v>
      </c>
      <c r="U28" s="52">
        <v>311.7</v>
      </c>
      <c r="V28" s="99">
        <f t="shared" si="26"/>
        <v>775.5</v>
      </c>
      <c r="W28" s="44">
        <v>470.4</v>
      </c>
      <c r="X28" s="44">
        <v>305.1</v>
      </c>
      <c r="Y28" s="99">
        <f t="shared" si="27"/>
        <v>775.1</v>
      </c>
      <c r="Z28" s="44">
        <f>'[8]Лист1'!$M$24</f>
        <v>470</v>
      </c>
      <c r="AA28" s="44">
        <f>'[8]Лист1'!$N$24</f>
        <v>305.1</v>
      </c>
      <c r="AB28" s="294">
        <f t="shared" si="17"/>
        <v>775.1</v>
      </c>
      <c r="AC28" s="296">
        <v>470</v>
      </c>
      <c r="AD28" s="296">
        <v>305.1</v>
      </c>
      <c r="AE28" s="294">
        <f t="shared" si="18"/>
        <v>775.1</v>
      </c>
      <c r="AF28" s="296">
        <v>470</v>
      </c>
      <c r="AG28" s="296">
        <v>305.1</v>
      </c>
      <c r="AH28" s="99">
        <f t="shared" si="19"/>
        <v>775.1</v>
      </c>
      <c r="AI28" s="327">
        <v>470</v>
      </c>
      <c r="AJ28" s="327">
        <v>305.1</v>
      </c>
      <c r="AK28" s="99">
        <f t="shared" si="20"/>
        <v>775.1</v>
      </c>
      <c r="AL28" s="327">
        <v>470</v>
      </c>
      <c r="AM28" s="327">
        <v>305.1</v>
      </c>
      <c r="AN28" s="336">
        <f t="shared" si="28"/>
        <v>28.70740740740741</v>
      </c>
    </row>
    <row r="29" spans="1:40" ht="15" hidden="1" outlineLevel="1">
      <c r="A29" s="302"/>
      <c r="B29" s="84" t="s">
        <v>80</v>
      </c>
      <c r="C29" s="96" t="s">
        <v>34</v>
      </c>
      <c r="D29" s="302">
        <v>19</v>
      </c>
      <c r="E29" s="302"/>
      <c r="F29" s="302">
        <v>8</v>
      </c>
      <c r="G29" s="99"/>
      <c r="H29" s="52"/>
      <c r="I29" s="52"/>
      <c r="J29" s="99"/>
      <c r="K29" s="52"/>
      <c r="L29" s="52"/>
      <c r="M29" s="99"/>
      <c r="N29" s="52"/>
      <c r="O29" s="52"/>
      <c r="P29" s="99"/>
      <c r="Q29" s="52"/>
      <c r="R29" s="52"/>
      <c r="S29" s="99"/>
      <c r="T29" s="52"/>
      <c r="U29" s="52"/>
      <c r="V29" s="99"/>
      <c r="W29" s="44"/>
      <c r="X29" s="44"/>
      <c r="Y29" s="99">
        <f t="shared" si="27"/>
        <v>2.9</v>
      </c>
      <c r="Z29" s="44">
        <v>2.9</v>
      </c>
      <c r="AA29" s="44"/>
      <c r="AB29" s="294"/>
      <c r="AC29" s="296"/>
      <c r="AD29" s="296"/>
      <c r="AE29" s="294">
        <f t="shared" si="18"/>
        <v>0</v>
      </c>
      <c r="AF29" s="296"/>
      <c r="AG29" s="296"/>
      <c r="AH29" s="99">
        <f t="shared" si="19"/>
        <v>0</v>
      </c>
      <c r="AI29" s="327"/>
      <c r="AJ29" s="327"/>
      <c r="AK29" s="99">
        <f t="shared" si="20"/>
        <v>0</v>
      </c>
      <c r="AL29" s="327"/>
      <c r="AM29" s="327"/>
      <c r="AN29" s="336">
        <f t="shared" si="28"/>
        <v>0</v>
      </c>
    </row>
    <row r="30" spans="1:40" ht="15" collapsed="1">
      <c r="A30" s="152">
        <v>6</v>
      </c>
      <c r="B30" s="96" t="s">
        <v>80</v>
      </c>
      <c r="C30" s="96" t="s">
        <v>34</v>
      </c>
      <c r="D30" s="61">
        <v>22</v>
      </c>
      <c r="E30" s="61"/>
      <c r="F30" s="61">
        <v>12</v>
      </c>
      <c r="G30" s="99">
        <f t="shared" si="21"/>
        <v>24.8</v>
      </c>
      <c r="H30" s="52">
        <v>24.8</v>
      </c>
      <c r="I30" s="52"/>
      <c r="J30" s="99">
        <f t="shared" si="22"/>
        <v>24.8</v>
      </c>
      <c r="K30" s="52">
        <v>24.8</v>
      </c>
      <c r="L30" s="52"/>
      <c r="M30" s="99">
        <f t="shared" si="23"/>
        <v>24.8</v>
      </c>
      <c r="N30" s="52">
        <v>24.8</v>
      </c>
      <c r="O30" s="52"/>
      <c r="P30" s="99">
        <f t="shared" si="24"/>
        <v>24.8</v>
      </c>
      <c r="Q30" s="52">
        <v>24.8</v>
      </c>
      <c r="R30" s="52"/>
      <c r="S30" s="99">
        <f t="shared" si="25"/>
        <v>24.8</v>
      </c>
      <c r="T30" s="52">
        <v>24.8</v>
      </c>
      <c r="U30" s="52"/>
      <c r="V30" s="99">
        <f t="shared" si="26"/>
        <v>24.7</v>
      </c>
      <c r="W30" s="163">
        <v>24.7</v>
      </c>
      <c r="X30" s="163">
        <v>0</v>
      </c>
      <c r="Y30" s="99">
        <f t="shared" si="27"/>
        <v>24.6</v>
      </c>
      <c r="Z30" s="163">
        <f>'[8]Лист1'!$M$19</f>
        <v>24.6</v>
      </c>
      <c r="AA30" s="163"/>
      <c r="AB30" s="294">
        <f t="shared" si="17"/>
        <v>24.6</v>
      </c>
      <c r="AC30" s="7">
        <v>24.6</v>
      </c>
      <c r="AD30" s="7"/>
      <c r="AE30" s="294">
        <f t="shared" si="18"/>
        <v>24.5</v>
      </c>
      <c r="AF30" s="7">
        <v>24.5</v>
      </c>
      <c r="AG30" s="7"/>
      <c r="AH30" s="99">
        <f t="shared" si="19"/>
        <v>24.5</v>
      </c>
      <c r="AI30" s="297">
        <v>24.5</v>
      </c>
      <c r="AJ30" s="297"/>
      <c r="AK30" s="99">
        <f t="shared" si="20"/>
        <v>24.5</v>
      </c>
      <c r="AL30" s="297">
        <v>24.5</v>
      </c>
      <c r="AM30" s="297"/>
      <c r="AN30" s="336">
        <f t="shared" si="28"/>
        <v>2.0416666666666665</v>
      </c>
    </row>
    <row r="31" spans="1:40" ht="15">
      <c r="A31" s="197">
        <v>7</v>
      </c>
      <c r="B31" s="94" t="s">
        <v>80</v>
      </c>
      <c r="C31" s="94" t="s">
        <v>72</v>
      </c>
      <c r="D31" s="95">
        <v>6</v>
      </c>
      <c r="E31" s="95"/>
      <c r="F31" s="95">
        <v>8</v>
      </c>
      <c r="G31" s="99">
        <f t="shared" si="21"/>
        <v>168.6</v>
      </c>
      <c r="H31" s="52">
        <v>147.2</v>
      </c>
      <c r="I31" s="52">
        <v>21.4</v>
      </c>
      <c r="J31" s="99">
        <f t="shared" si="22"/>
        <v>168.6</v>
      </c>
      <c r="K31" s="52">
        <v>147.2</v>
      </c>
      <c r="L31" s="52">
        <v>21.4</v>
      </c>
      <c r="M31" s="99">
        <f t="shared" si="23"/>
        <v>148.6</v>
      </c>
      <c r="N31" s="52">
        <v>127.2</v>
      </c>
      <c r="O31" s="52">
        <v>21.4</v>
      </c>
      <c r="P31" s="99">
        <f t="shared" si="24"/>
        <v>148.6</v>
      </c>
      <c r="Q31" s="52">
        <v>127.2</v>
      </c>
      <c r="R31" s="52">
        <v>21.4</v>
      </c>
      <c r="S31" s="99">
        <f t="shared" si="25"/>
        <v>148.6</v>
      </c>
      <c r="T31" s="52">
        <v>127.2</v>
      </c>
      <c r="U31" s="52">
        <v>21.4</v>
      </c>
      <c r="V31" s="99">
        <f t="shared" si="26"/>
        <v>148.6</v>
      </c>
      <c r="W31" s="44">
        <v>127.2</v>
      </c>
      <c r="X31" s="44">
        <v>21.4</v>
      </c>
      <c r="Y31" s="99">
        <f t="shared" si="27"/>
        <v>83.1</v>
      </c>
      <c r="Z31" s="44">
        <f>'[8]Лист1'!$M$21</f>
        <v>71.3</v>
      </c>
      <c r="AA31" s="44">
        <f>'[8]Лист1'!$N$21</f>
        <v>11.8</v>
      </c>
      <c r="AB31" s="294">
        <f aca="true" t="shared" si="29" ref="AB31:AB36">AC31+AD31</f>
        <v>80.8</v>
      </c>
      <c r="AC31" s="296">
        <v>69.1</v>
      </c>
      <c r="AD31" s="296">
        <v>11.7</v>
      </c>
      <c r="AE31" s="294">
        <f t="shared" si="18"/>
        <v>73.1</v>
      </c>
      <c r="AF31" s="296">
        <v>62.5</v>
      </c>
      <c r="AG31" s="296">
        <v>10.6</v>
      </c>
      <c r="AH31" s="99">
        <f t="shared" si="19"/>
        <v>58.3</v>
      </c>
      <c r="AI31" s="327">
        <v>49.8</v>
      </c>
      <c r="AJ31" s="327">
        <v>8.5</v>
      </c>
      <c r="AK31" s="99">
        <f t="shared" si="20"/>
        <v>58.3</v>
      </c>
      <c r="AL31" s="327">
        <v>49.8</v>
      </c>
      <c r="AM31" s="327">
        <v>8.5</v>
      </c>
      <c r="AN31" s="336">
        <f t="shared" si="28"/>
        <v>7.2875</v>
      </c>
    </row>
    <row r="32" spans="1:40" ht="15">
      <c r="A32" s="197">
        <v>8</v>
      </c>
      <c r="B32" s="96" t="s">
        <v>80</v>
      </c>
      <c r="C32" s="96" t="s">
        <v>72</v>
      </c>
      <c r="D32" s="61">
        <v>9</v>
      </c>
      <c r="E32" s="60"/>
      <c r="F32" s="60">
        <v>12</v>
      </c>
      <c r="G32" s="99">
        <f t="shared" si="21"/>
        <v>86.3</v>
      </c>
      <c r="H32" s="52">
        <v>86.3</v>
      </c>
      <c r="I32" s="52"/>
      <c r="J32" s="99">
        <f t="shared" si="22"/>
        <v>86.3</v>
      </c>
      <c r="K32" s="52">
        <v>86.3</v>
      </c>
      <c r="L32" s="52"/>
      <c r="M32" s="99">
        <f t="shared" si="23"/>
        <v>86.3</v>
      </c>
      <c r="N32" s="52">
        <v>86.3</v>
      </c>
      <c r="O32" s="52"/>
      <c r="P32" s="99">
        <f t="shared" si="24"/>
        <v>86.3</v>
      </c>
      <c r="Q32" s="52">
        <v>86.3</v>
      </c>
      <c r="R32" s="52"/>
      <c r="S32" s="99">
        <f t="shared" si="25"/>
        <v>86.3</v>
      </c>
      <c r="T32" s="52">
        <v>86.3</v>
      </c>
      <c r="U32" s="52"/>
      <c r="V32" s="99">
        <f t="shared" si="26"/>
        <v>86.3</v>
      </c>
      <c r="W32" s="44">
        <v>86.3</v>
      </c>
      <c r="X32" s="44">
        <v>0</v>
      </c>
      <c r="Y32" s="99">
        <f t="shared" si="27"/>
        <v>86.3</v>
      </c>
      <c r="Z32" s="44">
        <f>'[8]Лист1'!$M$20</f>
        <v>86.3</v>
      </c>
      <c r="AA32" s="44">
        <f>'[8]Лист1'!$N$20</f>
        <v>0</v>
      </c>
      <c r="AB32" s="294">
        <f t="shared" si="29"/>
        <v>86.3</v>
      </c>
      <c r="AC32" s="296">
        <v>86.3</v>
      </c>
      <c r="AD32" s="296"/>
      <c r="AE32" s="294">
        <f t="shared" si="18"/>
        <v>86.3</v>
      </c>
      <c r="AF32" s="296">
        <v>86.3</v>
      </c>
      <c r="AG32" s="296"/>
      <c r="AH32" s="99">
        <f t="shared" si="19"/>
        <v>86.3</v>
      </c>
      <c r="AI32" s="327">
        <v>86.3</v>
      </c>
      <c r="AJ32" s="327"/>
      <c r="AK32" s="99">
        <f t="shared" si="20"/>
        <v>86.3</v>
      </c>
      <c r="AL32" s="327">
        <v>86.3</v>
      </c>
      <c r="AM32" s="327"/>
      <c r="AN32" s="336">
        <f t="shared" si="28"/>
        <v>7.191666666666666</v>
      </c>
    </row>
    <row r="33" spans="1:40" ht="15">
      <c r="A33" s="197">
        <v>9</v>
      </c>
      <c r="B33" s="84" t="s">
        <v>80</v>
      </c>
      <c r="C33" s="84" t="s">
        <v>72</v>
      </c>
      <c r="D33" s="60">
        <v>10</v>
      </c>
      <c r="E33" s="60"/>
      <c r="F33" s="60">
        <v>12</v>
      </c>
      <c r="G33" s="99">
        <f t="shared" si="21"/>
        <v>155.7</v>
      </c>
      <c r="H33" s="52">
        <v>131.6</v>
      </c>
      <c r="I33" s="52">
        <v>24.1</v>
      </c>
      <c r="J33" s="99">
        <f t="shared" si="22"/>
        <v>155.7</v>
      </c>
      <c r="K33" s="52">
        <v>131.6</v>
      </c>
      <c r="L33" s="52">
        <v>24.1</v>
      </c>
      <c r="M33" s="99">
        <f t="shared" si="23"/>
        <v>152.5</v>
      </c>
      <c r="N33" s="52">
        <v>128.4</v>
      </c>
      <c r="O33" s="52">
        <v>24.1</v>
      </c>
      <c r="P33" s="99">
        <f t="shared" si="24"/>
        <v>152.5</v>
      </c>
      <c r="Q33" s="52">
        <v>128.4</v>
      </c>
      <c r="R33" s="52">
        <v>24.1</v>
      </c>
      <c r="S33" s="99">
        <f t="shared" si="25"/>
        <v>152.5</v>
      </c>
      <c r="T33" s="52">
        <v>128.4</v>
      </c>
      <c r="U33" s="52">
        <v>24.1</v>
      </c>
      <c r="V33" s="99">
        <f t="shared" si="26"/>
        <v>152.5</v>
      </c>
      <c r="W33" s="44">
        <v>128.4</v>
      </c>
      <c r="X33" s="44">
        <v>24.1</v>
      </c>
      <c r="Y33" s="99">
        <f t="shared" si="27"/>
        <v>152.5</v>
      </c>
      <c r="Z33" s="44">
        <f>'[8]Лист1'!$M$22</f>
        <v>128.4</v>
      </c>
      <c r="AA33" s="44">
        <f>'[8]Лист1'!$N$22</f>
        <v>24.1</v>
      </c>
      <c r="AB33" s="294">
        <f t="shared" si="29"/>
        <v>152.5</v>
      </c>
      <c r="AC33" s="296">
        <v>128.4</v>
      </c>
      <c r="AD33" s="296">
        <v>24.1</v>
      </c>
      <c r="AE33" s="294">
        <f t="shared" si="18"/>
        <v>152.5</v>
      </c>
      <c r="AF33" s="296">
        <v>128.4</v>
      </c>
      <c r="AG33" s="296">
        <v>24.1</v>
      </c>
      <c r="AH33" s="99">
        <f t="shared" si="19"/>
        <v>135.1</v>
      </c>
      <c r="AI33" s="327">
        <v>111.7</v>
      </c>
      <c r="AJ33" s="327">
        <v>23.4</v>
      </c>
      <c r="AK33" s="99">
        <f t="shared" si="20"/>
        <v>130</v>
      </c>
      <c r="AL33" s="327">
        <v>106.6</v>
      </c>
      <c r="AM33" s="327">
        <v>23.4</v>
      </c>
      <c r="AN33" s="336">
        <f t="shared" si="28"/>
        <v>10.833333333333334</v>
      </c>
    </row>
    <row r="34" spans="1:40" ht="15">
      <c r="A34" s="197">
        <v>10</v>
      </c>
      <c r="B34" s="84" t="s">
        <v>80</v>
      </c>
      <c r="C34" s="84" t="s">
        <v>73</v>
      </c>
      <c r="D34" s="176">
        <v>1</v>
      </c>
      <c r="E34" s="176"/>
      <c r="F34" s="176">
        <v>12</v>
      </c>
      <c r="G34" s="99"/>
      <c r="H34" s="52"/>
      <c r="I34" s="52"/>
      <c r="J34" s="99"/>
      <c r="K34" s="52"/>
      <c r="L34" s="52"/>
      <c r="M34" s="99">
        <f t="shared" si="23"/>
        <v>110.8</v>
      </c>
      <c r="N34" s="52">
        <v>99.2</v>
      </c>
      <c r="O34" s="52">
        <v>11.6</v>
      </c>
      <c r="P34" s="99">
        <f t="shared" si="24"/>
        <v>98.39999999999999</v>
      </c>
      <c r="Q34" s="52">
        <v>86.8</v>
      </c>
      <c r="R34" s="52">
        <v>11.6</v>
      </c>
      <c r="S34" s="99">
        <f t="shared" si="25"/>
        <v>97</v>
      </c>
      <c r="T34" s="52">
        <v>85.4</v>
      </c>
      <c r="U34" s="52">
        <v>11.6</v>
      </c>
      <c r="V34" s="99">
        <f t="shared" si="26"/>
        <v>96.69999999999999</v>
      </c>
      <c r="W34" s="163">
        <v>85.1</v>
      </c>
      <c r="X34" s="163">
        <v>11.6</v>
      </c>
      <c r="Y34" s="99">
        <f t="shared" si="27"/>
        <v>96</v>
      </c>
      <c r="Z34" s="163">
        <f>'[8]Лист1'!$M$30</f>
        <v>84.4</v>
      </c>
      <c r="AA34" s="163">
        <f>'[8]Лист1'!$N$30</f>
        <v>11.6</v>
      </c>
      <c r="AB34" s="294">
        <f t="shared" si="29"/>
        <v>89.8</v>
      </c>
      <c r="AC34" s="7">
        <v>78.2</v>
      </c>
      <c r="AD34" s="7">
        <v>11.6</v>
      </c>
      <c r="AE34" s="294">
        <f t="shared" si="18"/>
        <v>49.800000000000004</v>
      </c>
      <c r="AF34" s="7">
        <v>38.2</v>
      </c>
      <c r="AG34" s="7">
        <v>11.6</v>
      </c>
      <c r="AH34" s="99">
        <f t="shared" si="19"/>
        <v>36.2</v>
      </c>
      <c r="AI34" s="297">
        <v>24.7</v>
      </c>
      <c r="AJ34" s="297">
        <v>11.5</v>
      </c>
      <c r="AK34" s="99">
        <f t="shared" si="20"/>
        <v>36.2</v>
      </c>
      <c r="AL34" s="297">
        <v>24.7</v>
      </c>
      <c r="AM34" s="297">
        <v>11.5</v>
      </c>
      <c r="AN34" s="336">
        <f t="shared" si="28"/>
        <v>3.016666666666667</v>
      </c>
    </row>
    <row r="35" spans="1:40" s="70" customFormat="1" ht="15">
      <c r="A35" s="197">
        <v>11</v>
      </c>
      <c r="B35" s="84" t="s">
        <v>80</v>
      </c>
      <c r="C35" s="96" t="s">
        <v>81</v>
      </c>
      <c r="D35" s="61">
        <v>9</v>
      </c>
      <c r="E35" s="142"/>
      <c r="F35" s="142">
        <v>52</v>
      </c>
      <c r="G35" s="99">
        <f t="shared" si="21"/>
        <v>1050.6</v>
      </c>
      <c r="H35" s="52">
        <v>636.3</v>
      </c>
      <c r="I35" s="52">
        <v>414.3</v>
      </c>
      <c r="J35" s="99">
        <f t="shared" si="22"/>
        <v>1048</v>
      </c>
      <c r="K35" s="52">
        <v>633.7</v>
      </c>
      <c r="L35" s="52">
        <v>414.3</v>
      </c>
      <c r="M35" s="99">
        <f t="shared" si="23"/>
        <v>1034.4</v>
      </c>
      <c r="N35" s="52">
        <v>620.1</v>
      </c>
      <c r="O35" s="52">
        <v>414.3</v>
      </c>
      <c r="P35" s="99">
        <f t="shared" si="24"/>
        <v>1006.5</v>
      </c>
      <c r="Q35" s="52">
        <v>592.2</v>
      </c>
      <c r="R35" s="52">
        <v>414.3</v>
      </c>
      <c r="S35" s="99">
        <f t="shared" si="25"/>
        <v>998.5</v>
      </c>
      <c r="T35" s="52">
        <v>584.2</v>
      </c>
      <c r="U35" s="52">
        <v>414.3</v>
      </c>
      <c r="V35" s="99">
        <f t="shared" si="26"/>
        <v>955.8</v>
      </c>
      <c r="W35" s="163">
        <v>541.5</v>
      </c>
      <c r="X35" s="163">
        <v>414.3</v>
      </c>
      <c r="Y35" s="99">
        <f t="shared" si="27"/>
        <v>920.7</v>
      </c>
      <c r="Z35" s="163">
        <f>'[8]Лист1'!$M$27</f>
        <v>506.4</v>
      </c>
      <c r="AA35" s="163">
        <f>'[8]Лист1'!$N$27</f>
        <v>414.3</v>
      </c>
      <c r="AB35" s="294">
        <f t="shared" si="29"/>
        <v>904.8</v>
      </c>
      <c r="AC35" s="7">
        <v>497.5</v>
      </c>
      <c r="AD35" s="7">
        <v>407.3</v>
      </c>
      <c r="AE35" s="294">
        <f t="shared" si="18"/>
        <v>899.2</v>
      </c>
      <c r="AF35" s="7">
        <v>496.6</v>
      </c>
      <c r="AG35" s="7">
        <v>402.6</v>
      </c>
      <c r="AH35" s="99">
        <f t="shared" si="19"/>
        <v>890.3</v>
      </c>
      <c r="AI35" s="297">
        <v>495.7</v>
      </c>
      <c r="AJ35" s="297">
        <v>394.6</v>
      </c>
      <c r="AK35" s="99">
        <f t="shared" si="20"/>
        <v>856.9</v>
      </c>
      <c r="AL35" s="297">
        <v>495.7</v>
      </c>
      <c r="AM35" s="297">
        <v>361.2</v>
      </c>
      <c r="AN35" s="336">
        <f t="shared" si="28"/>
        <v>16.478846153846153</v>
      </c>
    </row>
    <row r="36" spans="1:40" s="70" customFormat="1" ht="15">
      <c r="A36" s="197">
        <v>12</v>
      </c>
      <c r="B36" s="84" t="s">
        <v>80</v>
      </c>
      <c r="C36" s="96" t="s">
        <v>76</v>
      </c>
      <c r="D36" s="61">
        <v>33</v>
      </c>
      <c r="E36" s="176"/>
      <c r="F36" s="176">
        <v>16</v>
      </c>
      <c r="G36" s="179"/>
      <c r="H36" s="180"/>
      <c r="I36" s="180"/>
      <c r="J36" s="179"/>
      <c r="K36" s="180"/>
      <c r="L36" s="180"/>
      <c r="M36" s="179">
        <f t="shared" si="23"/>
        <v>144.7</v>
      </c>
      <c r="N36" s="180">
        <v>121.5</v>
      </c>
      <c r="O36" s="180">
        <v>23.2</v>
      </c>
      <c r="P36" s="179">
        <f t="shared" si="24"/>
        <v>122.2</v>
      </c>
      <c r="Q36" s="184">
        <v>99</v>
      </c>
      <c r="R36" s="184">
        <v>23.2</v>
      </c>
      <c r="S36" s="179">
        <f t="shared" si="25"/>
        <v>104.3</v>
      </c>
      <c r="T36" s="186">
        <v>81.5</v>
      </c>
      <c r="U36" s="186">
        <v>22.8</v>
      </c>
      <c r="V36" s="179">
        <f t="shared" si="26"/>
        <v>104.3</v>
      </c>
      <c r="W36" s="163">
        <v>81.5</v>
      </c>
      <c r="X36" s="163">
        <v>22.8</v>
      </c>
      <c r="Y36" s="179">
        <f t="shared" si="27"/>
        <v>103.3</v>
      </c>
      <c r="Z36" s="163">
        <f>'[8]Лист1'!$M$29</f>
        <v>80.5</v>
      </c>
      <c r="AA36" s="163">
        <f>'[8]Лист1'!$N$29</f>
        <v>22.8</v>
      </c>
      <c r="AB36" s="295">
        <f t="shared" si="29"/>
        <v>87</v>
      </c>
      <c r="AC36" s="7">
        <v>68</v>
      </c>
      <c r="AD36" s="7">
        <v>19</v>
      </c>
      <c r="AE36" s="295">
        <f t="shared" si="18"/>
        <v>84.9</v>
      </c>
      <c r="AF36" s="7">
        <v>65.9</v>
      </c>
      <c r="AG36" s="7">
        <v>19</v>
      </c>
      <c r="AH36" s="179">
        <f t="shared" si="19"/>
        <v>84.7</v>
      </c>
      <c r="AI36" s="297">
        <v>65.7</v>
      </c>
      <c r="AJ36" s="297">
        <v>19</v>
      </c>
      <c r="AK36" s="179">
        <f t="shared" si="20"/>
        <v>84.7</v>
      </c>
      <c r="AL36" s="297">
        <v>65.7</v>
      </c>
      <c r="AM36" s="297">
        <v>19</v>
      </c>
      <c r="AN36" s="336">
        <f t="shared" si="28"/>
        <v>5.29375</v>
      </c>
    </row>
    <row r="37" spans="1:40" s="66" customFormat="1" ht="15">
      <c r="A37" s="65"/>
      <c r="B37" s="65" t="s">
        <v>8</v>
      </c>
      <c r="C37" s="65"/>
      <c r="D37" s="75"/>
      <c r="E37" s="75"/>
      <c r="F37" s="75">
        <f>SUM(F24:F36)</f>
        <v>229</v>
      </c>
      <c r="G37" s="101">
        <f aca="true" t="shared" si="30" ref="G37:L37">SUM(G24:G35)</f>
        <v>4028.4</v>
      </c>
      <c r="H37" s="101">
        <f t="shared" si="30"/>
        <v>2466.1</v>
      </c>
      <c r="I37" s="101">
        <f t="shared" si="30"/>
        <v>1562.3</v>
      </c>
      <c r="J37" s="101">
        <f t="shared" si="30"/>
        <v>4012</v>
      </c>
      <c r="K37" s="101">
        <f t="shared" si="30"/>
        <v>2451.1</v>
      </c>
      <c r="L37" s="101">
        <f t="shared" si="30"/>
        <v>1560.8999999999999</v>
      </c>
      <c r="M37" s="101">
        <f aca="true" t="shared" si="31" ref="M37:AG37">SUM(M24:M36)</f>
        <v>4192.6</v>
      </c>
      <c r="N37" s="101">
        <f t="shared" si="31"/>
        <v>2603.2000000000003</v>
      </c>
      <c r="O37" s="101">
        <f t="shared" si="31"/>
        <v>1589.3999999999999</v>
      </c>
      <c r="P37" s="101">
        <f t="shared" si="31"/>
        <v>4044.2</v>
      </c>
      <c r="Q37" s="101">
        <f t="shared" si="31"/>
        <v>2463.8999999999996</v>
      </c>
      <c r="R37" s="101">
        <f t="shared" si="31"/>
        <v>1580.3</v>
      </c>
      <c r="S37" s="101">
        <f t="shared" si="31"/>
        <v>3981.7000000000003</v>
      </c>
      <c r="T37" s="101">
        <f t="shared" si="31"/>
        <v>2409.9</v>
      </c>
      <c r="U37" s="101">
        <f t="shared" si="31"/>
        <v>1571.7999999999997</v>
      </c>
      <c r="V37" s="101">
        <f t="shared" si="31"/>
        <v>3911.8999999999996</v>
      </c>
      <c r="W37" s="101">
        <f t="shared" si="31"/>
        <v>2352.8</v>
      </c>
      <c r="X37" s="101">
        <f t="shared" si="31"/>
        <v>1559.1</v>
      </c>
      <c r="Y37" s="101">
        <f t="shared" si="31"/>
        <v>3774.1000000000004</v>
      </c>
      <c r="Z37" s="101">
        <f t="shared" si="31"/>
        <v>2242.8</v>
      </c>
      <c r="AA37" s="101">
        <f t="shared" si="31"/>
        <v>1531.2999999999995</v>
      </c>
      <c r="AB37" s="101">
        <f t="shared" si="31"/>
        <v>3596.4000000000005</v>
      </c>
      <c r="AC37" s="101">
        <f t="shared" si="31"/>
        <v>2140.3</v>
      </c>
      <c r="AD37" s="101">
        <f t="shared" si="31"/>
        <v>1456.1</v>
      </c>
      <c r="AE37" s="101">
        <f t="shared" si="31"/>
        <v>3518.2000000000003</v>
      </c>
      <c r="AF37" s="101">
        <f t="shared" si="31"/>
        <v>2067.9</v>
      </c>
      <c r="AG37" s="101">
        <f t="shared" si="31"/>
        <v>1450.3000000000002</v>
      </c>
      <c r="AH37" s="101">
        <f>SUM(AH24:AH36)</f>
        <v>3374.5999999999995</v>
      </c>
      <c r="AI37" s="101">
        <f>SUM(AI24:AI36)</f>
        <v>1952.6000000000001</v>
      </c>
      <c r="AJ37" s="101">
        <f>SUM(AJ24:AJ36)</f>
        <v>1422</v>
      </c>
      <c r="AK37" s="101">
        <f>SUM(AK24:AK36)</f>
        <v>3310.1</v>
      </c>
      <c r="AL37" s="101">
        <f>SUM(AL24:AL36)</f>
        <v>1921.6000000000001</v>
      </c>
      <c r="AM37" s="101">
        <f>SUM(AM24:AM36)</f>
        <v>1388.5</v>
      </c>
      <c r="AN37" s="83"/>
    </row>
    <row r="38" spans="25:27" ht="15">
      <c r="Y38" s="67">
        <f>Y22+Y37</f>
        <v>8897</v>
      </c>
      <c r="Z38" s="67">
        <f>Z22+Z37</f>
        <v>6901.8</v>
      </c>
      <c r="AA38" s="67">
        <f>AA22+AA37</f>
        <v>1995.1999999999996</v>
      </c>
    </row>
  </sheetData>
  <sheetProtection/>
  <mergeCells count="65">
    <mergeCell ref="AK4:AM4"/>
    <mergeCell ref="AK5:AK6"/>
    <mergeCell ref="AL5:AM5"/>
    <mergeCell ref="AL11:AM11"/>
    <mergeCell ref="AL18:AM18"/>
    <mergeCell ref="AL20:AM20"/>
    <mergeCell ref="AE4:AG4"/>
    <mergeCell ref="AE5:AE6"/>
    <mergeCell ref="AF5:AG5"/>
    <mergeCell ref="AF18:AG18"/>
    <mergeCell ref="AF20:AG20"/>
    <mergeCell ref="AF11:AG11"/>
    <mergeCell ref="A23:AN23"/>
    <mergeCell ref="A4:A6"/>
    <mergeCell ref="B4:B6"/>
    <mergeCell ref="C4:E4"/>
    <mergeCell ref="C5:C6"/>
    <mergeCell ref="W5:X5"/>
    <mergeCell ref="M5:M6"/>
    <mergeCell ref="V4:X4"/>
    <mergeCell ref="Z5:AA5"/>
    <mergeCell ref="Z18:AA18"/>
    <mergeCell ref="AN4:AN6"/>
    <mergeCell ref="P4:R4"/>
    <mergeCell ref="P5:P6"/>
    <mergeCell ref="Q5:R5"/>
    <mergeCell ref="Q18:R18"/>
    <mergeCell ref="T20:U20"/>
    <mergeCell ref="W20:X20"/>
    <mergeCell ref="Y5:Y6"/>
    <mergeCell ref="Q20:R20"/>
    <mergeCell ref="AB4:AD4"/>
    <mergeCell ref="M4:O4"/>
    <mergeCell ref="N5:O5"/>
    <mergeCell ref="Z20:AA20"/>
    <mergeCell ref="N18:O18"/>
    <mergeCell ref="N20:O20"/>
    <mergeCell ref="T5:U5"/>
    <mergeCell ref="Y4:AA4"/>
    <mergeCell ref="G5:G6"/>
    <mergeCell ref="F4:F6"/>
    <mergeCell ref="V5:V6"/>
    <mergeCell ref="W18:X18"/>
    <mergeCell ref="S4:U4"/>
    <mergeCell ref="S5:S6"/>
    <mergeCell ref="G4:I4"/>
    <mergeCell ref="H5:I5"/>
    <mergeCell ref="K5:L5"/>
    <mergeCell ref="T18:U18"/>
    <mergeCell ref="AB5:AB6"/>
    <mergeCell ref="AC5:AD5"/>
    <mergeCell ref="AC18:AD18"/>
    <mergeCell ref="AC20:AD20"/>
    <mergeCell ref="B1:I1"/>
    <mergeCell ref="E5:E6"/>
    <mergeCell ref="D5:D6"/>
    <mergeCell ref="J4:L4"/>
    <mergeCell ref="J5:J6"/>
    <mergeCell ref="C2:F2"/>
    <mergeCell ref="AH4:AJ4"/>
    <mergeCell ref="AH5:AH6"/>
    <mergeCell ref="AI5:AJ5"/>
    <mergeCell ref="AI11:AJ11"/>
    <mergeCell ref="AI18:AJ18"/>
    <mergeCell ref="AI20:AJ2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U26"/>
  <sheetViews>
    <sheetView zoomScaleSheetLayoutView="100" zoomScalePageLayoutView="0" workbookViewId="0" topLeftCell="A1">
      <selection activeCell="AL21" sqref="AL21"/>
    </sheetView>
  </sheetViews>
  <sheetFormatPr defaultColWidth="9.140625" defaultRowHeight="15" outlineLevelCol="1"/>
  <cols>
    <col min="1" max="1" width="5.00390625" style="29" customWidth="1"/>
    <col min="2" max="2" width="22.140625" style="29" customWidth="1"/>
    <col min="3" max="3" width="21.57421875" style="29" customWidth="1"/>
    <col min="4" max="4" width="7.7109375" style="40" customWidth="1"/>
    <col min="5" max="6" width="9.140625" style="40" customWidth="1"/>
    <col min="7" max="9" width="11.7109375" style="67" hidden="1" customWidth="1" outlineLevel="1"/>
    <col min="10" max="10" width="11.7109375" style="67" hidden="1" customWidth="1" outlineLevel="1" collapsed="1"/>
    <col min="11" max="12" width="11.7109375" style="67" hidden="1" customWidth="1" outlineLevel="1"/>
    <col min="13" max="13" width="11.7109375" style="67" hidden="1" customWidth="1" outlineLevel="1" collapsed="1"/>
    <col min="14" max="15" width="11.7109375" style="67" hidden="1" customWidth="1" outlineLevel="1"/>
    <col min="16" max="16" width="11.7109375" style="67" hidden="1" customWidth="1" outlineLevel="1" collapsed="1"/>
    <col min="17" max="18" width="11.7109375" style="67" hidden="1" customWidth="1" outlineLevel="1"/>
    <col min="19" max="19" width="11.7109375" style="67" hidden="1" customWidth="1" outlineLevel="1" collapsed="1"/>
    <col min="20" max="21" width="11.7109375" style="67" hidden="1" customWidth="1" outlineLevel="1"/>
    <col min="22" max="22" width="11.7109375" style="67" hidden="1" customWidth="1" outlineLevel="1" collapsed="1"/>
    <col min="23" max="24" width="11.7109375" style="67" hidden="1" customWidth="1" outlineLevel="1"/>
    <col min="25" max="25" width="11.7109375" style="67" hidden="1" customWidth="1" outlineLevel="1" collapsed="1"/>
    <col min="26" max="27" width="11.7109375" style="67" hidden="1" customWidth="1" outlineLevel="1"/>
    <col min="28" max="28" width="11.7109375" style="67" hidden="1" customWidth="1" outlineLevel="1" collapsed="1"/>
    <col min="29" max="30" width="11.7109375" style="67" hidden="1" customWidth="1" outlineLevel="1"/>
    <col min="31" max="31" width="11.7109375" style="67" hidden="1" customWidth="1" outlineLevel="1" collapsed="1"/>
    <col min="32" max="33" width="11.7109375" style="67" hidden="1" customWidth="1" outlineLevel="1"/>
    <col min="34" max="34" width="11.7109375" style="67" hidden="1" customWidth="1" outlineLevel="1" collapsed="1"/>
    <col min="35" max="36" width="11.7109375" style="67" hidden="1" customWidth="1" outlineLevel="1"/>
    <col min="37" max="37" width="11.7109375" style="67" customWidth="1" collapsed="1"/>
    <col min="38" max="39" width="11.7109375" style="67" customWidth="1"/>
    <col min="40" max="40" width="17.00390625" style="67" customWidth="1"/>
    <col min="41" max="41" width="9.140625" style="29" customWidth="1"/>
    <col min="42" max="42" width="12.140625" style="29" customWidth="1"/>
    <col min="43" max="16384" width="9.140625" style="29" customWidth="1"/>
  </cols>
  <sheetData>
    <row r="1" spans="2:40" ht="15">
      <c r="B1" s="426" t="s">
        <v>10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</row>
    <row r="2" ht="15">
      <c r="AN2" s="98" t="s">
        <v>9</v>
      </c>
    </row>
    <row r="3" spans="1:40" ht="29.25" customHeight="1">
      <c r="A3" s="394" t="s">
        <v>0</v>
      </c>
      <c r="B3" s="394" t="s">
        <v>12</v>
      </c>
      <c r="C3" s="394" t="s">
        <v>1</v>
      </c>
      <c r="D3" s="394"/>
      <c r="E3" s="394"/>
      <c r="F3" s="408" t="s">
        <v>61</v>
      </c>
      <c r="G3" s="416" t="s">
        <v>120</v>
      </c>
      <c r="H3" s="416"/>
      <c r="I3" s="416"/>
      <c r="J3" s="416" t="s">
        <v>121</v>
      </c>
      <c r="K3" s="416"/>
      <c r="L3" s="416"/>
      <c r="M3" s="416" t="s">
        <v>122</v>
      </c>
      <c r="N3" s="416"/>
      <c r="O3" s="416"/>
      <c r="P3" s="416" t="s">
        <v>123</v>
      </c>
      <c r="Q3" s="416"/>
      <c r="R3" s="416"/>
      <c r="S3" s="416" t="s">
        <v>124</v>
      </c>
      <c r="T3" s="416"/>
      <c r="U3" s="416"/>
      <c r="V3" s="416" t="s">
        <v>125</v>
      </c>
      <c r="W3" s="416"/>
      <c r="X3" s="416"/>
      <c r="Y3" s="416" t="s">
        <v>127</v>
      </c>
      <c r="Z3" s="416"/>
      <c r="AA3" s="416"/>
      <c r="AB3" s="416" t="s">
        <v>128</v>
      </c>
      <c r="AC3" s="416"/>
      <c r="AD3" s="416"/>
      <c r="AE3" s="416" t="s">
        <v>129</v>
      </c>
      <c r="AF3" s="416"/>
      <c r="AG3" s="416"/>
      <c r="AH3" s="416" t="s">
        <v>130</v>
      </c>
      <c r="AI3" s="416"/>
      <c r="AJ3" s="416"/>
      <c r="AK3" s="416" t="s">
        <v>131</v>
      </c>
      <c r="AL3" s="416"/>
      <c r="AM3" s="416"/>
      <c r="AN3" s="405" t="s">
        <v>84</v>
      </c>
    </row>
    <row r="4" spans="1:40" ht="13.5" customHeight="1">
      <c r="A4" s="394"/>
      <c r="B4" s="394"/>
      <c r="C4" s="394" t="s">
        <v>2</v>
      </c>
      <c r="D4" s="394" t="s">
        <v>3</v>
      </c>
      <c r="E4" s="394" t="s">
        <v>4</v>
      </c>
      <c r="F4" s="409"/>
      <c r="G4" s="417" t="s">
        <v>5</v>
      </c>
      <c r="H4" s="418" t="s">
        <v>11</v>
      </c>
      <c r="I4" s="419"/>
      <c r="J4" s="417" t="s">
        <v>5</v>
      </c>
      <c r="K4" s="418" t="s">
        <v>11</v>
      </c>
      <c r="L4" s="419"/>
      <c r="M4" s="417" t="s">
        <v>5</v>
      </c>
      <c r="N4" s="418" t="s">
        <v>11</v>
      </c>
      <c r="O4" s="419"/>
      <c r="P4" s="417" t="s">
        <v>5</v>
      </c>
      <c r="Q4" s="418" t="s">
        <v>11</v>
      </c>
      <c r="R4" s="419"/>
      <c r="S4" s="417" t="s">
        <v>5</v>
      </c>
      <c r="T4" s="418" t="s">
        <v>11</v>
      </c>
      <c r="U4" s="419"/>
      <c r="V4" s="417" t="s">
        <v>5</v>
      </c>
      <c r="W4" s="418" t="s">
        <v>11</v>
      </c>
      <c r="X4" s="419"/>
      <c r="Y4" s="417" t="s">
        <v>5</v>
      </c>
      <c r="Z4" s="418" t="s">
        <v>11</v>
      </c>
      <c r="AA4" s="419"/>
      <c r="AB4" s="417" t="s">
        <v>5</v>
      </c>
      <c r="AC4" s="418" t="s">
        <v>11</v>
      </c>
      <c r="AD4" s="419"/>
      <c r="AE4" s="417" t="s">
        <v>5</v>
      </c>
      <c r="AF4" s="418" t="s">
        <v>11</v>
      </c>
      <c r="AG4" s="419"/>
      <c r="AH4" s="417" t="s">
        <v>5</v>
      </c>
      <c r="AI4" s="418" t="s">
        <v>11</v>
      </c>
      <c r="AJ4" s="419"/>
      <c r="AK4" s="417" t="s">
        <v>5</v>
      </c>
      <c r="AL4" s="418" t="s">
        <v>11</v>
      </c>
      <c r="AM4" s="419"/>
      <c r="AN4" s="406"/>
    </row>
    <row r="5" spans="1:40" ht="45" customHeight="1">
      <c r="A5" s="394"/>
      <c r="B5" s="394"/>
      <c r="C5" s="394"/>
      <c r="D5" s="394"/>
      <c r="E5" s="394"/>
      <c r="F5" s="410"/>
      <c r="G5" s="417"/>
      <c r="H5" s="69" t="s">
        <v>6</v>
      </c>
      <c r="I5" s="69" t="s">
        <v>7</v>
      </c>
      <c r="J5" s="417"/>
      <c r="K5" s="69" t="s">
        <v>6</v>
      </c>
      <c r="L5" s="69" t="s">
        <v>7</v>
      </c>
      <c r="M5" s="417"/>
      <c r="N5" s="69" t="s">
        <v>6</v>
      </c>
      <c r="O5" s="69" t="s">
        <v>7</v>
      </c>
      <c r="P5" s="417"/>
      <c r="Q5" s="69" t="s">
        <v>6</v>
      </c>
      <c r="R5" s="69" t="s">
        <v>7</v>
      </c>
      <c r="S5" s="417"/>
      <c r="T5" s="69" t="s">
        <v>6</v>
      </c>
      <c r="U5" s="69" t="s">
        <v>7</v>
      </c>
      <c r="V5" s="417"/>
      <c r="W5" s="69" t="s">
        <v>6</v>
      </c>
      <c r="X5" s="69" t="s">
        <v>7</v>
      </c>
      <c r="Y5" s="417"/>
      <c r="Z5" s="69" t="s">
        <v>6</v>
      </c>
      <c r="AA5" s="69" t="s">
        <v>7</v>
      </c>
      <c r="AB5" s="417"/>
      <c r="AC5" s="69" t="s">
        <v>6</v>
      </c>
      <c r="AD5" s="69" t="s">
        <v>7</v>
      </c>
      <c r="AE5" s="417"/>
      <c r="AF5" s="69" t="s">
        <v>6</v>
      </c>
      <c r="AG5" s="69" t="s">
        <v>7</v>
      </c>
      <c r="AH5" s="417"/>
      <c r="AI5" s="69" t="s">
        <v>6</v>
      </c>
      <c r="AJ5" s="69" t="s">
        <v>7</v>
      </c>
      <c r="AK5" s="417"/>
      <c r="AL5" s="69" t="s">
        <v>6</v>
      </c>
      <c r="AM5" s="69" t="s">
        <v>7</v>
      </c>
      <c r="AN5" s="407"/>
    </row>
    <row r="6" spans="1:40" ht="15" customHeight="1">
      <c r="A6" s="151">
        <v>1</v>
      </c>
      <c r="B6" s="84" t="s">
        <v>53</v>
      </c>
      <c r="C6" s="84" t="s">
        <v>19</v>
      </c>
      <c r="D6" s="60">
        <v>36</v>
      </c>
      <c r="E6" s="60"/>
      <c r="F6" s="61">
        <v>66</v>
      </c>
      <c r="G6" s="126">
        <f aca="true" t="shared" si="0" ref="G6:G24">H6+I6</f>
        <v>354.4</v>
      </c>
      <c r="H6" s="69">
        <v>354.4</v>
      </c>
      <c r="I6" s="69"/>
      <c r="J6" s="126">
        <f aca="true" t="shared" si="1" ref="J6:J24">K6+L6</f>
        <v>364.8</v>
      </c>
      <c r="K6" s="69">
        <v>364.8</v>
      </c>
      <c r="L6" s="69"/>
      <c r="M6" s="126">
        <f aca="true" t="shared" si="2" ref="M6:M24">N6+O6</f>
        <v>376.3</v>
      </c>
      <c r="N6" s="69">
        <v>376.3</v>
      </c>
      <c r="O6" s="69"/>
      <c r="P6" s="126">
        <f>Q6+R6</f>
        <v>375.1</v>
      </c>
      <c r="Q6" s="69">
        <v>375.1</v>
      </c>
      <c r="R6" s="69"/>
      <c r="S6" s="126">
        <f>T6+U6</f>
        <v>369.5</v>
      </c>
      <c r="T6" s="69">
        <v>369.5</v>
      </c>
      <c r="U6" s="69"/>
      <c r="V6" s="126">
        <f>W6+X6</f>
        <v>375.5</v>
      </c>
      <c r="W6" s="201">
        <v>375.5</v>
      </c>
      <c r="X6" s="201"/>
      <c r="Y6" s="126">
        <f>Z6+AA6</f>
        <v>411.6</v>
      </c>
      <c r="Z6" s="201">
        <f>'[9]2021'!$S$61</f>
        <v>411.6</v>
      </c>
      <c r="AA6" s="201"/>
      <c r="AB6" s="126">
        <f>AC6+AD6</f>
        <v>432.3</v>
      </c>
      <c r="AC6" s="291">
        <v>432.3</v>
      </c>
      <c r="AD6" s="291"/>
      <c r="AE6" s="126">
        <f>AF6+AG6</f>
        <v>404.6</v>
      </c>
      <c r="AF6" s="291">
        <v>404.6</v>
      </c>
      <c r="AG6" s="291"/>
      <c r="AH6" s="126">
        <f>AI6+AJ6</f>
        <v>395.9</v>
      </c>
      <c r="AI6" s="132">
        <v>395.9</v>
      </c>
      <c r="AJ6" s="132"/>
      <c r="AK6" s="126">
        <f>AL6+AM6</f>
        <v>404.8</v>
      </c>
      <c r="AL6" s="132">
        <v>404.8</v>
      </c>
      <c r="AM6" s="132"/>
      <c r="AN6" s="150">
        <f>AK6/F6</f>
        <v>6.133333333333334</v>
      </c>
    </row>
    <row r="7" spans="1:40" ht="15" customHeight="1">
      <c r="A7" s="151">
        <v>2</v>
      </c>
      <c r="B7" s="84" t="s">
        <v>53</v>
      </c>
      <c r="C7" s="84" t="s">
        <v>54</v>
      </c>
      <c r="D7" s="102">
        <v>29</v>
      </c>
      <c r="E7" s="102"/>
      <c r="F7" s="102">
        <v>116</v>
      </c>
      <c r="G7" s="126">
        <f t="shared" si="0"/>
        <v>343.9</v>
      </c>
      <c r="H7" s="69">
        <v>343.9</v>
      </c>
      <c r="I7" s="69"/>
      <c r="J7" s="126">
        <f t="shared" si="1"/>
        <v>389.6</v>
      </c>
      <c r="K7" s="69">
        <v>389.6</v>
      </c>
      <c r="L7" s="69"/>
      <c r="M7" s="126">
        <f t="shared" si="2"/>
        <v>387.3</v>
      </c>
      <c r="N7" s="69">
        <v>387.3</v>
      </c>
      <c r="O7" s="69"/>
      <c r="P7" s="126">
        <f aca="true" t="shared" si="3" ref="P7:P24">Q7+R7</f>
        <v>355.7</v>
      </c>
      <c r="Q7" s="69">
        <v>355.7</v>
      </c>
      <c r="R7" s="69"/>
      <c r="S7" s="126">
        <f aca="true" t="shared" si="4" ref="S7:S24">T7+U7</f>
        <v>348.6</v>
      </c>
      <c r="T7" s="69">
        <v>348.6</v>
      </c>
      <c r="U7" s="69"/>
      <c r="V7" s="126">
        <f aca="true" t="shared" si="5" ref="V7:V24">W7+X7</f>
        <v>340.1</v>
      </c>
      <c r="W7" s="201">
        <v>340.1</v>
      </c>
      <c r="X7" s="201"/>
      <c r="Y7" s="126">
        <f aca="true" t="shared" si="6" ref="Y7:Y24">Z7+AA7</f>
        <v>362</v>
      </c>
      <c r="Z7" s="201">
        <f>'[9]2021'!S62</f>
        <v>362</v>
      </c>
      <c r="AA7" s="201"/>
      <c r="AB7" s="126">
        <f aca="true" t="shared" si="7" ref="AB7:AB24">AC7+AD7</f>
        <v>386.5</v>
      </c>
      <c r="AC7" s="291">
        <v>386.5</v>
      </c>
      <c r="AD7" s="291"/>
      <c r="AE7" s="126">
        <f aca="true" t="shared" si="8" ref="AE7:AE24">AF7+AG7</f>
        <v>388.7</v>
      </c>
      <c r="AF7" s="291">
        <v>388.7</v>
      </c>
      <c r="AG7" s="291"/>
      <c r="AH7" s="126">
        <f aca="true" t="shared" si="9" ref="AH7:AH24">AI7+AJ7</f>
        <v>377.4</v>
      </c>
      <c r="AI7" s="132">
        <v>377.4</v>
      </c>
      <c r="AJ7" s="132"/>
      <c r="AK7" s="126">
        <f aca="true" t="shared" si="10" ref="AK7:AK24">AL7+AM7</f>
        <v>363.1</v>
      </c>
      <c r="AL7" s="132">
        <v>363.1</v>
      </c>
      <c r="AM7" s="132"/>
      <c r="AN7" s="335">
        <f aca="true" t="shared" si="11" ref="AN7:AN25">AK7/F7</f>
        <v>3.1301724137931037</v>
      </c>
    </row>
    <row r="8" spans="1:40" ht="15" customHeight="1">
      <c r="A8" s="151">
        <v>3</v>
      </c>
      <c r="B8" s="84" t="s">
        <v>53</v>
      </c>
      <c r="C8" s="84" t="s">
        <v>54</v>
      </c>
      <c r="D8" s="102">
        <v>29</v>
      </c>
      <c r="E8" s="102" t="s">
        <v>18</v>
      </c>
      <c r="F8" s="102">
        <v>126</v>
      </c>
      <c r="G8" s="126">
        <f t="shared" si="0"/>
        <v>455.8</v>
      </c>
      <c r="H8" s="69">
        <v>455.8</v>
      </c>
      <c r="I8" s="69"/>
      <c r="J8" s="126">
        <f t="shared" si="1"/>
        <v>463</v>
      </c>
      <c r="K8" s="69">
        <v>463</v>
      </c>
      <c r="L8" s="69"/>
      <c r="M8" s="126">
        <f t="shared" si="2"/>
        <v>457.7</v>
      </c>
      <c r="N8" s="69">
        <v>457.7</v>
      </c>
      <c r="O8" s="69"/>
      <c r="P8" s="126">
        <f t="shared" si="3"/>
        <v>463.4</v>
      </c>
      <c r="Q8" s="69">
        <v>463.4</v>
      </c>
      <c r="R8" s="69"/>
      <c r="S8" s="126">
        <f t="shared" si="4"/>
        <v>432.3</v>
      </c>
      <c r="T8" s="69">
        <v>432.3</v>
      </c>
      <c r="U8" s="69"/>
      <c r="V8" s="126">
        <f t="shared" si="5"/>
        <v>454.5</v>
      </c>
      <c r="W8" s="201">
        <v>454.5</v>
      </c>
      <c r="X8" s="201"/>
      <c r="Y8" s="126">
        <f t="shared" si="6"/>
        <v>546.6</v>
      </c>
      <c r="Z8" s="201">
        <f>'[9]2021'!S63</f>
        <v>546.6</v>
      </c>
      <c r="AA8" s="201"/>
      <c r="AB8" s="126">
        <f t="shared" si="7"/>
        <v>499.5</v>
      </c>
      <c r="AC8" s="291">
        <v>499.5</v>
      </c>
      <c r="AD8" s="291"/>
      <c r="AE8" s="126">
        <f t="shared" si="8"/>
        <v>531.7</v>
      </c>
      <c r="AF8" s="291">
        <v>531.7</v>
      </c>
      <c r="AG8" s="291"/>
      <c r="AH8" s="126">
        <f t="shared" si="9"/>
        <v>541.4</v>
      </c>
      <c r="AI8" s="132">
        <v>541.4</v>
      </c>
      <c r="AJ8" s="132"/>
      <c r="AK8" s="126">
        <f t="shared" si="10"/>
        <v>511</v>
      </c>
      <c r="AL8" s="132">
        <v>511</v>
      </c>
      <c r="AM8" s="132"/>
      <c r="AN8" s="335">
        <f t="shared" si="11"/>
        <v>4.055555555555555</v>
      </c>
    </row>
    <row r="9" spans="1:40" ht="15" customHeight="1">
      <c r="A9" s="151">
        <v>4</v>
      </c>
      <c r="B9" s="84" t="s">
        <v>53</v>
      </c>
      <c r="C9" s="84" t="s">
        <v>54</v>
      </c>
      <c r="D9" s="102">
        <v>37</v>
      </c>
      <c r="E9" s="102"/>
      <c r="F9" s="102">
        <v>60</v>
      </c>
      <c r="G9" s="126">
        <f t="shared" si="0"/>
        <v>214.6</v>
      </c>
      <c r="H9" s="69">
        <v>214.6</v>
      </c>
      <c r="I9" s="69"/>
      <c r="J9" s="126">
        <f t="shared" si="1"/>
        <v>218.8</v>
      </c>
      <c r="K9" s="69">
        <v>218.8</v>
      </c>
      <c r="L9" s="69"/>
      <c r="M9" s="126">
        <f t="shared" si="2"/>
        <v>214.1</v>
      </c>
      <c r="N9" s="69">
        <v>214.1</v>
      </c>
      <c r="O9" s="69"/>
      <c r="P9" s="126">
        <f t="shared" si="3"/>
        <v>217.3</v>
      </c>
      <c r="Q9" s="69">
        <v>217.3</v>
      </c>
      <c r="R9" s="69"/>
      <c r="S9" s="126">
        <f t="shared" si="4"/>
        <v>207.3</v>
      </c>
      <c r="T9" s="69">
        <v>207.3</v>
      </c>
      <c r="U9" s="69"/>
      <c r="V9" s="126">
        <f t="shared" si="5"/>
        <v>216.5</v>
      </c>
      <c r="W9" s="201">
        <v>216.5</v>
      </c>
      <c r="X9" s="201"/>
      <c r="Y9" s="126">
        <f t="shared" si="6"/>
        <v>218.3</v>
      </c>
      <c r="Z9" s="201">
        <f>'[9]2021'!S64</f>
        <v>218.3</v>
      </c>
      <c r="AA9" s="201"/>
      <c r="AB9" s="126">
        <f t="shared" si="7"/>
        <v>231.6</v>
      </c>
      <c r="AC9" s="291">
        <v>231.6</v>
      </c>
      <c r="AD9" s="291"/>
      <c r="AE9" s="126">
        <f t="shared" si="8"/>
        <v>216.3</v>
      </c>
      <c r="AF9" s="291">
        <v>216.3</v>
      </c>
      <c r="AG9" s="291"/>
      <c r="AH9" s="126">
        <f t="shared" si="9"/>
        <v>214.5</v>
      </c>
      <c r="AI9" s="132">
        <v>214.5</v>
      </c>
      <c r="AJ9" s="132"/>
      <c r="AK9" s="126">
        <f t="shared" si="10"/>
        <v>228.5</v>
      </c>
      <c r="AL9" s="132">
        <v>228.5</v>
      </c>
      <c r="AM9" s="132"/>
      <c r="AN9" s="335">
        <f t="shared" si="11"/>
        <v>3.808333333333333</v>
      </c>
    </row>
    <row r="10" spans="1:40" ht="15" customHeight="1">
      <c r="A10" s="151">
        <v>5</v>
      </c>
      <c r="B10" s="84" t="s">
        <v>53</v>
      </c>
      <c r="C10" s="84" t="s">
        <v>54</v>
      </c>
      <c r="D10" s="60">
        <v>38</v>
      </c>
      <c r="E10" s="60"/>
      <c r="F10" s="88">
        <f>'[2]МКД'!$H$206</f>
        <v>143</v>
      </c>
      <c r="G10" s="126">
        <f t="shared" si="0"/>
        <v>902.8</v>
      </c>
      <c r="H10" s="69">
        <v>567.6</v>
      </c>
      <c r="I10" s="69">
        <v>335.2</v>
      </c>
      <c r="J10" s="126">
        <f t="shared" si="1"/>
        <v>916.2</v>
      </c>
      <c r="K10" s="69">
        <v>581</v>
      </c>
      <c r="L10" s="69">
        <v>335.2</v>
      </c>
      <c r="M10" s="126">
        <f t="shared" si="2"/>
        <v>945.8</v>
      </c>
      <c r="N10" s="69">
        <v>610.6</v>
      </c>
      <c r="O10" s="69">
        <v>335.2</v>
      </c>
      <c r="P10" s="126">
        <f t="shared" si="3"/>
        <v>917.5</v>
      </c>
      <c r="Q10" s="69">
        <v>582.3</v>
      </c>
      <c r="R10" s="69">
        <v>335.2</v>
      </c>
      <c r="S10" s="126">
        <f t="shared" si="4"/>
        <v>922.2</v>
      </c>
      <c r="T10" s="69">
        <v>587</v>
      </c>
      <c r="U10" s="69">
        <v>335.2</v>
      </c>
      <c r="V10" s="126">
        <f t="shared" si="5"/>
        <v>926.5999999999999</v>
      </c>
      <c r="W10" s="201">
        <v>591.4</v>
      </c>
      <c r="X10" s="201">
        <v>335.2</v>
      </c>
      <c r="Y10" s="126">
        <f t="shared" si="6"/>
        <v>967.7</v>
      </c>
      <c r="Z10" s="201">
        <f>'[9]2021'!S65</f>
        <v>632.5</v>
      </c>
      <c r="AA10" s="201">
        <f>'[9]2021'!T65</f>
        <v>335.2</v>
      </c>
      <c r="AB10" s="126">
        <f t="shared" si="7"/>
        <v>997.5</v>
      </c>
      <c r="AC10" s="291">
        <v>662.3</v>
      </c>
      <c r="AD10" s="291">
        <v>335.2</v>
      </c>
      <c r="AE10" s="126">
        <f t="shared" si="8"/>
        <v>1015.5</v>
      </c>
      <c r="AF10" s="291">
        <v>680.3</v>
      </c>
      <c r="AG10" s="291">
        <v>335.2</v>
      </c>
      <c r="AH10" s="126">
        <f t="shared" si="9"/>
        <v>1039.2</v>
      </c>
      <c r="AI10" s="132">
        <v>704</v>
      </c>
      <c r="AJ10" s="132">
        <v>335.2</v>
      </c>
      <c r="AK10" s="126">
        <f t="shared" si="10"/>
        <v>1010.5</v>
      </c>
      <c r="AL10" s="132">
        <v>675.3</v>
      </c>
      <c r="AM10" s="132">
        <v>335.2</v>
      </c>
      <c r="AN10" s="335">
        <f t="shared" si="11"/>
        <v>7.066433566433567</v>
      </c>
    </row>
    <row r="11" spans="1:40" ht="15" customHeight="1">
      <c r="A11" s="151">
        <v>6</v>
      </c>
      <c r="B11" s="84" t="s">
        <v>53</v>
      </c>
      <c r="C11" s="84" t="s">
        <v>108</v>
      </c>
      <c r="D11" s="60">
        <v>2</v>
      </c>
      <c r="E11" s="60"/>
      <c r="F11" s="61">
        <v>169</v>
      </c>
      <c r="G11" s="126">
        <f t="shared" si="0"/>
        <v>578.3</v>
      </c>
      <c r="H11" s="69">
        <v>578.3</v>
      </c>
      <c r="I11" s="69"/>
      <c r="J11" s="126">
        <f t="shared" si="1"/>
        <v>668.9</v>
      </c>
      <c r="K11" s="69">
        <v>668.9</v>
      </c>
      <c r="L11" s="69"/>
      <c r="M11" s="126">
        <f t="shared" si="2"/>
        <v>702.6</v>
      </c>
      <c r="N11" s="69">
        <v>702.6</v>
      </c>
      <c r="O11" s="69"/>
      <c r="P11" s="126">
        <f t="shared" si="3"/>
        <v>609</v>
      </c>
      <c r="Q11" s="69">
        <v>609</v>
      </c>
      <c r="R11" s="69"/>
      <c r="S11" s="126">
        <f t="shared" si="4"/>
        <v>624.4</v>
      </c>
      <c r="T11" s="69">
        <v>624.4</v>
      </c>
      <c r="U11" s="69"/>
      <c r="V11" s="126">
        <f t="shared" si="5"/>
        <v>654.5</v>
      </c>
      <c r="W11" s="201">
        <v>654.5</v>
      </c>
      <c r="X11" s="201"/>
      <c r="Y11" s="126">
        <f t="shared" si="6"/>
        <v>712.5</v>
      </c>
      <c r="Z11" s="201">
        <f>'[9]2021'!S66</f>
        <v>712.5</v>
      </c>
      <c r="AA11" s="201"/>
      <c r="AB11" s="126">
        <f t="shared" si="7"/>
        <v>712.3</v>
      </c>
      <c r="AC11" s="291">
        <v>712.3</v>
      </c>
      <c r="AD11" s="291"/>
      <c r="AE11" s="126">
        <f t="shared" si="8"/>
        <v>701</v>
      </c>
      <c r="AF11" s="304">
        <v>701</v>
      </c>
      <c r="AG11" s="291"/>
      <c r="AH11" s="126">
        <f t="shared" si="9"/>
        <v>733</v>
      </c>
      <c r="AI11" s="132">
        <v>733</v>
      </c>
      <c r="AJ11" s="132"/>
      <c r="AK11" s="126">
        <f t="shared" si="10"/>
        <v>728.2</v>
      </c>
      <c r="AL11" s="132">
        <v>728.2</v>
      </c>
      <c r="AM11" s="132"/>
      <c r="AN11" s="335">
        <f t="shared" si="11"/>
        <v>4.308875739644971</v>
      </c>
    </row>
    <row r="12" spans="1:40" ht="15" customHeight="1">
      <c r="A12" s="151">
        <v>7</v>
      </c>
      <c r="B12" s="84" t="s">
        <v>53</v>
      </c>
      <c r="C12" s="84" t="s">
        <v>108</v>
      </c>
      <c r="D12" s="60">
        <v>3</v>
      </c>
      <c r="E12" s="60"/>
      <c r="F12" s="61">
        <f>'[2]МКД'!$H$69</f>
        <v>49</v>
      </c>
      <c r="G12" s="126">
        <f t="shared" si="0"/>
        <v>169.4</v>
      </c>
      <c r="H12" s="69">
        <v>169.4</v>
      </c>
      <c r="I12" s="69"/>
      <c r="J12" s="126">
        <f t="shared" si="1"/>
        <v>194.3</v>
      </c>
      <c r="K12" s="69">
        <v>194.3</v>
      </c>
      <c r="L12" s="69"/>
      <c r="M12" s="126">
        <f t="shared" si="2"/>
        <v>207.3</v>
      </c>
      <c r="N12" s="69">
        <v>207.3</v>
      </c>
      <c r="O12" s="69"/>
      <c r="P12" s="126">
        <f t="shared" si="3"/>
        <v>206.2</v>
      </c>
      <c r="Q12" s="69">
        <v>206.2</v>
      </c>
      <c r="R12" s="69"/>
      <c r="S12" s="126">
        <f t="shared" si="4"/>
        <v>200.3</v>
      </c>
      <c r="T12" s="69">
        <v>200.3</v>
      </c>
      <c r="U12" s="69"/>
      <c r="V12" s="126">
        <f t="shared" si="5"/>
        <v>204.7</v>
      </c>
      <c r="W12" s="201">
        <v>204.7</v>
      </c>
      <c r="X12" s="201">
        <v>0</v>
      </c>
      <c r="Y12" s="126">
        <f t="shared" si="6"/>
        <v>222.8</v>
      </c>
      <c r="Z12" s="201">
        <f>'[9]2021'!S67</f>
        <v>222.8</v>
      </c>
      <c r="AA12" s="201"/>
      <c r="AB12" s="126">
        <f t="shared" si="7"/>
        <v>213</v>
      </c>
      <c r="AC12" s="291">
        <v>213</v>
      </c>
      <c r="AD12" s="291"/>
      <c r="AE12" s="126">
        <f t="shared" si="8"/>
        <v>228.2</v>
      </c>
      <c r="AF12" s="291">
        <v>228.2</v>
      </c>
      <c r="AG12" s="291"/>
      <c r="AH12" s="126">
        <f t="shared" si="9"/>
        <v>214.5</v>
      </c>
      <c r="AI12" s="132">
        <v>214.5</v>
      </c>
      <c r="AJ12" s="132"/>
      <c r="AK12" s="126">
        <f t="shared" si="10"/>
        <v>210.6</v>
      </c>
      <c r="AL12" s="132">
        <v>210.6</v>
      </c>
      <c r="AM12" s="132"/>
      <c r="AN12" s="335">
        <f t="shared" si="11"/>
        <v>4.297959183673469</v>
      </c>
    </row>
    <row r="13" spans="1:40" ht="15" customHeight="1">
      <c r="A13" s="151">
        <v>8</v>
      </c>
      <c r="B13" s="84" t="s">
        <v>53</v>
      </c>
      <c r="C13" s="84" t="s">
        <v>108</v>
      </c>
      <c r="D13" s="60">
        <v>6</v>
      </c>
      <c r="E13" s="60"/>
      <c r="F13" s="61">
        <v>133</v>
      </c>
      <c r="G13" s="126">
        <f t="shared" si="0"/>
        <v>384.2</v>
      </c>
      <c r="H13" s="69">
        <v>384.2</v>
      </c>
      <c r="I13" s="69"/>
      <c r="J13" s="126">
        <f t="shared" si="1"/>
        <v>432.7</v>
      </c>
      <c r="K13" s="69">
        <v>432.7</v>
      </c>
      <c r="L13" s="69"/>
      <c r="M13" s="126">
        <f t="shared" si="2"/>
        <v>432.2</v>
      </c>
      <c r="N13" s="69">
        <v>432.2</v>
      </c>
      <c r="O13" s="69"/>
      <c r="P13" s="126">
        <f t="shared" si="3"/>
        <v>436</v>
      </c>
      <c r="Q13" s="69">
        <v>436</v>
      </c>
      <c r="R13" s="69"/>
      <c r="S13" s="126">
        <f t="shared" si="4"/>
        <v>438.3</v>
      </c>
      <c r="T13" s="69">
        <v>438.3</v>
      </c>
      <c r="U13" s="69"/>
      <c r="V13" s="126">
        <f t="shared" si="5"/>
        <v>423.5</v>
      </c>
      <c r="W13" s="201">
        <v>423.5</v>
      </c>
      <c r="X13" s="201">
        <v>0</v>
      </c>
      <c r="Y13" s="126">
        <f t="shared" si="6"/>
        <v>400.5</v>
      </c>
      <c r="Z13" s="201">
        <f>'[9]2021'!S68</f>
        <v>400.5</v>
      </c>
      <c r="AA13" s="201"/>
      <c r="AB13" s="126">
        <f t="shared" si="7"/>
        <v>447</v>
      </c>
      <c r="AC13" s="291">
        <v>447</v>
      </c>
      <c r="AD13" s="291"/>
      <c r="AE13" s="126">
        <f t="shared" si="8"/>
        <v>441.1</v>
      </c>
      <c r="AF13" s="291">
        <v>441.1</v>
      </c>
      <c r="AG13" s="291"/>
      <c r="AH13" s="126">
        <f t="shared" si="9"/>
        <v>430</v>
      </c>
      <c r="AI13" s="132">
        <v>430</v>
      </c>
      <c r="AJ13" s="132"/>
      <c r="AK13" s="126">
        <f t="shared" si="10"/>
        <v>451</v>
      </c>
      <c r="AL13" s="132">
        <v>451</v>
      </c>
      <c r="AM13" s="132"/>
      <c r="AN13" s="335">
        <f t="shared" si="11"/>
        <v>3.3909774436090228</v>
      </c>
    </row>
    <row r="14" spans="1:40" ht="15" customHeight="1">
      <c r="A14" s="151">
        <v>9</v>
      </c>
      <c r="B14" s="84" t="s">
        <v>53</v>
      </c>
      <c r="C14" s="96" t="s">
        <v>108</v>
      </c>
      <c r="D14" s="61">
        <v>8</v>
      </c>
      <c r="E14" s="60"/>
      <c r="F14" s="88">
        <f>'[2]МКД'!$H$228</f>
        <v>98</v>
      </c>
      <c r="G14" s="126">
        <f t="shared" si="0"/>
        <v>1272.6200000000001</v>
      </c>
      <c r="H14" s="69">
        <v>817.7</v>
      </c>
      <c r="I14" s="69">
        <v>454.92</v>
      </c>
      <c r="J14" s="126">
        <f t="shared" si="1"/>
        <v>1151.22</v>
      </c>
      <c r="K14" s="69">
        <v>696.3</v>
      </c>
      <c r="L14" s="69">
        <v>454.92</v>
      </c>
      <c r="M14" s="126">
        <f t="shared" si="2"/>
        <v>1192.72</v>
      </c>
      <c r="N14" s="69">
        <v>737.8</v>
      </c>
      <c r="O14" s="69">
        <v>454.92</v>
      </c>
      <c r="P14" s="126">
        <f t="shared" si="3"/>
        <v>1301.92</v>
      </c>
      <c r="Q14" s="69">
        <v>847</v>
      </c>
      <c r="R14" s="69">
        <v>454.92</v>
      </c>
      <c r="S14" s="126">
        <f t="shared" si="4"/>
        <v>1305.1200000000001</v>
      </c>
      <c r="T14" s="69">
        <v>850.2</v>
      </c>
      <c r="U14" s="69">
        <v>454.92</v>
      </c>
      <c r="V14" s="126">
        <f t="shared" si="5"/>
        <v>1179.72</v>
      </c>
      <c r="W14" s="201">
        <v>724.8</v>
      </c>
      <c r="X14" s="201">
        <v>454.92</v>
      </c>
      <c r="Y14" s="126">
        <f t="shared" si="6"/>
        <v>1289.92</v>
      </c>
      <c r="Z14" s="201">
        <f>'[9]2021'!S69</f>
        <v>835</v>
      </c>
      <c r="AA14" s="201">
        <f>'[9]2021'!T69</f>
        <v>454.92</v>
      </c>
      <c r="AB14" s="126">
        <f t="shared" si="7"/>
        <v>1288.52</v>
      </c>
      <c r="AC14" s="291">
        <v>833.6</v>
      </c>
      <c r="AD14" s="291">
        <v>454.92</v>
      </c>
      <c r="AE14" s="126">
        <f t="shared" si="8"/>
        <v>1318.6200000000001</v>
      </c>
      <c r="AF14" s="291">
        <v>863.7</v>
      </c>
      <c r="AG14" s="291">
        <v>454.92</v>
      </c>
      <c r="AH14" s="126">
        <f t="shared" si="9"/>
        <v>1308.72</v>
      </c>
      <c r="AI14" s="132">
        <v>853.8</v>
      </c>
      <c r="AJ14" s="132">
        <v>454.92</v>
      </c>
      <c r="AK14" s="126">
        <f t="shared" si="10"/>
        <v>1343.02</v>
      </c>
      <c r="AL14" s="132">
        <v>888.1</v>
      </c>
      <c r="AM14" s="132">
        <v>454.92</v>
      </c>
      <c r="AN14" s="335">
        <f t="shared" si="11"/>
        <v>13.704285714285714</v>
      </c>
    </row>
    <row r="15" spans="1:40" ht="15" customHeight="1">
      <c r="A15" s="151">
        <v>10</v>
      </c>
      <c r="B15" s="84" t="s">
        <v>53</v>
      </c>
      <c r="C15" s="84" t="s">
        <v>49</v>
      </c>
      <c r="D15" s="60">
        <v>10</v>
      </c>
      <c r="E15" s="60"/>
      <c r="F15" s="61">
        <v>12</v>
      </c>
      <c r="G15" s="126">
        <f t="shared" si="0"/>
        <v>53.3</v>
      </c>
      <c r="H15" s="69">
        <v>53.3</v>
      </c>
      <c r="I15" s="69"/>
      <c r="J15" s="126">
        <f t="shared" si="1"/>
        <v>50.8</v>
      </c>
      <c r="K15" s="69">
        <v>50.8</v>
      </c>
      <c r="L15" s="69"/>
      <c r="M15" s="126">
        <f t="shared" si="2"/>
        <v>55.3</v>
      </c>
      <c r="N15" s="69">
        <v>55.3</v>
      </c>
      <c r="O15" s="69"/>
      <c r="P15" s="126">
        <f t="shared" si="3"/>
        <v>62.7</v>
      </c>
      <c r="Q15" s="69">
        <v>62.7</v>
      </c>
      <c r="R15" s="69"/>
      <c r="S15" s="126">
        <f t="shared" si="4"/>
        <v>61</v>
      </c>
      <c r="T15" s="69">
        <v>61</v>
      </c>
      <c r="U15" s="69"/>
      <c r="V15" s="126">
        <f t="shared" si="5"/>
        <v>58.5</v>
      </c>
      <c r="W15" s="201">
        <v>58.5</v>
      </c>
      <c r="X15" s="69"/>
      <c r="Y15" s="126">
        <f t="shared" si="6"/>
        <v>72.3</v>
      </c>
      <c r="Z15" s="201">
        <f>'[9]2021'!S70</f>
        <v>72.3</v>
      </c>
      <c r="AA15" s="69"/>
      <c r="AB15" s="126">
        <f t="shared" si="7"/>
        <v>73.5</v>
      </c>
      <c r="AC15" s="291">
        <v>73.5</v>
      </c>
      <c r="AD15" s="69"/>
      <c r="AE15" s="126">
        <f t="shared" si="8"/>
        <v>82.1</v>
      </c>
      <c r="AF15" s="291">
        <v>82.1</v>
      </c>
      <c r="AG15" s="69"/>
      <c r="AH15" s="126">
        <f t="shared" si="9"/>
        <v>79.9</v>
      </c>
      <c r="AI15" s="132">
        <v>79.9</v>
      </c>
      <c r="AJ15" s="169"/>
      <c r="AK15" s="126">
        <f t="shared" si="10"/>
        <v>71.1</v>
      </c>
      <c r="AL15" s="132">
        <v>71.1</v>
      </c>
      <c r="AM15" s="169"/>
      <c r="AN15" s="335">
        <f t="shared" si="11"/>
        <v>5.925</v>
      </c>
    </row>
    <row r="16" spans="1:40" ht="15" customHeight="1">
      <c r="A16" s="151">
        <v>11</v>
      </c>
      <c r="B16" s="84" t="s">
        <v>53</v>
      </c>
      <c r="C16" s="84" t="s">
        <v>49</v>
      </c>
      <c r="D16" s="60">
        <v>10</v>
      </c>
      <c r="E16" s="60" t="s">
        <v>17</v>
      </c>
      <c r="F16" s="61">
        <v>30</v>
      </c>
      <c r="G16" s="126">
        <f t="shared" si="0"/>
        <v>85</v>
      </c>
      <c r="H16" s="69">
        <v>85</v>
      </c>
      <c r="I16" s="69"/>
      <c r="J16" s="126">
        <f t="shared" si="1"/>
        <v>103.9</v>
      </c>
      <c r="K16" s="69">
        <v>103.9</v>
      </c>
      <c r="L16" s="69"/>
      <c r="M16" s="126">
        <f t="shared" si="2"/>
        <v>88.8</v>
      </c>
      <c r="N16" s="69">
        <v>88.8</v>
      </c>
      <c r="O16" s="69"/>
      <c r="P16" s="126">
        <f t="shared" si="3"/>
        <v>104.1</v>
      </c>
      <c r="Q16" s="69">
        <v>104.1</v>
      </c>
      <c r="R16" s="69"/>
      <c r="S16" s="126">
        <f t="shared" si="4"/>
        <v>80.6</v>
      </c>
      <c r="T16" s="69">
        <v>80.6</v>
      </c>
      <c r="U16" s="69"/>
      <c r="V16" s="126">
        <f t="shared" si="5"/>
        <v>97</v>
      </c>
      <c r="W16" s="201">
        <v>97</v>
      </c>
      <c r="X16" s="69"/>
      <c r="Y16" s="126">
        <f t="shared" si="6"/>
        <v>106.5</v>
      </c>
      <c r="Z16" s="201">
        <f>'[9]2021'!S71</f>
        <v>106.5</v>
      </c>
      <c r="AA16" s="69"/>
      <c r="AB16" s="126">
        <f t="shared" si="7"/>
        <v>134.2</v>
      </c>
      <c r="AC16" s="291">
        <v>134.2</v>
      </c>
      <c r="AD16" s="69"/>
      <c r="AE16" s="126">
        <f t="shared" si="8"/>
        <v>141.9</v>
      </c>
      <c r="AF16" s="291">
        <v>141.9</v>
      </c>
      <c r="AG16" s="69"/>
      <c r="AH16" s="126">
        <f t="shared" si="9"/>
        <v>145.4</v>
      </c>
      <c r="AI16" s="132">
        <v>145.4</v>
      </c>
      <c r="AJ16" s="169"/>
      <c r="AK16" s="126">
        <f t="shared" si="10"/>
        <v>98.3</v>
      </c>
      <c r="AL16" s="132">
        <v>98.3</v>
      </c>
      <c r="AM16" s="169"/>
      <c r="AN16" s="335">
        <f t="shared" si="11"/>
        <v>3.2766666666666664</v>
      </c>
    </row>
    <row r="17" spans="1:40" ht="15" customHeight="1">
      <c r="A17" s="151">
        <v>12</v>
      </c>
      <c r="B17" s="84" t="s">
        <v>53</v>
      </c>
      <c r="C17" s="84" t="s">
        <v>49</v>
      </c>
      <c r="D17" s="60">
        <v>12</v>
      </c>
      <c r="E17" s="60" t="s">
        <v>17</v>
      </c>
      <c r="F17" s="61">
        <v>12</v>
      </c>
      <c r="G17" s="126">
        <f t="shared" si="0"/>
        <v>79.3</v>
      </c>
      <c r="H17" s="69">
        <v>79.3</v>
      </c>
      <c r="I17" s="69"/>
      <c r="J17" s="126">
        <f t="shared" si="1"/>
        <v>83.9</v>
      </c>
      <c r="K17" s="69">
        <v>83.9</v>
      </c>
      <c r="L17" s="69"/>
      <c r="M17" s="126">
        <f t="shared" si="2"/>
        <v>88.5</v>
      </c>
      <c r="N17" s="69">
        <v>88.5</v>
      </c>
      <c r="O17" s="69"/>
      <c r="P17" s="126">
        <f t="shared" si="3"/>
        <v>91.5</v>
      </c>
      <c r="Q17" s="69">
        <v>91.5</v>
      </c>
      <c r="R17" s="69"/>
      <c r="S17" s="126">
        <f t="shared" si="4"/>
        <v>92.4</v>
      </c>
      <c r="T17" s="69">
        <v>92.4</v>
      </c>
      <c r="U17" s="69"/>
      <c r="V17" s="126">
        <f t="shared" si="5"/>
        <v>96.1</v>
      </c>
      <c r="W17" s="201">
        <v>96.1</v>
      </c>
      <c r="X17" s="69"/>
      <c r="Y17" s="126">
        <f t="shared" si="6"/>
        <v>101.5</v>
      </c>
      <c r="Z17" s="201">
        <f>'[9]2021'!S72</f>
        <v>101.5</v>
      </c>
      <c r="AA17" s="69"/>
      <c r="AB17" s="126">
        <f t="shared" si="7"/>
        <v>105.8</v>
      </c>
      <c r="AC17" s="291">
        <v>105.8</v>
      </c>
      <c r="AD17" s="69"/>
      <c r="AE17" s="126">
        <f t="shared" si="8"/>
        <v>114.2</v>
      </c>
      <c r="AF17" s="291">
        <v>114.2</v>
      </c>
      <c r="AG17" s="69"/>
      <c r="AH17" s="126">
        <f t="shared" si="9"/>
        <v>105.4</v>
      </c>
      <c r="AI17" s="132">
        <v>105.4</v>
      </c>
      <c r="AJ17" s="169"/>
      <c r="AK17" s="126">
        <f t="shared" si="10"/>
        <v>108.9</v>
      </c>
      <c r="AL17" s="132">
        <v>108.9</v>
      </c>
      <c r="AM17" s="169"/>
      <c r="AN17" s="335">
        <f t="shared" si="11"/>
        <v>9.075000000000001</v>
      </c>
    </row>
    <row r="18" spans="1:40" ht="15" customHeight="1">
      <c r="A18" s="151">
        <v>13</v>
      </c>
      <c r="B18" s="84" t="s">
        <v>53</v>
      </c>
      <c r="C18" s="84" t="s">
        <v>49</v>
      </c>
      <c r="D18" s="60">
        <v>20</v>
      </c>
      <c r="E18" s="60"/>
      <c r="F18" s="61">
        <v>36</v>
      </c>
      <c r="G18" s="126">
        <f t="shared" si="0"/>
        <v>158</v>
      </c>
      <c r="H18" s="69">
        <v>158</v>
      </c>
      <c r="I18" s="69"/>
      <c r="J18" s="126">
        <f t="shared" si="1"/>
        <v>159.7</v>
      </c>
      <c r="K18" s="69">
        <v>159.7</v>
      </c>
      <c r="L18" s="69"/>
      <c r="M18" s="126">
        <f t="shared" si="2"/>
        <v>166</v>
      </c>
      <c r="N18" s="69">
        <v>166</v>
      </c>
      <c r="O18" s="69"/>
      <c r="P18" s="126">
        <f t="shared" si="3"/>
        <v>168.2</v>
      </c>
      <c r="Q18" s="69">
        <v>168.2</v>
      </c>
      <c r="R18" s="69"/>
      <c r="S18" s="126">
        <f t="shared" si="4"/>
        <v>174.8</v>
      </c>
      <c r="T18" s="69">
        <v>174.8</v>
      </c>
      <c r="U18" s="69"/>
      <c r="V18" s="126">
        <f t="shared" si="5"/>
        <v>168.6</v>
      </c>
      <c r="W18" s="201">
        <v>168.6</v>
      </c>
      <c r="X18" s="69"/>
      <c r="Y18" s="126">
        <f t="shared" si="6"/>
        <v>169.8</v>
      </c>
      <c r="Z18" s="201">
        <f>'[9]2021'!S73</f>
        <v>169.8</v>
      </c>
      <c r="AA18" s="69"/>
      <c r="AB18" s="126">
        <f t="shared" si="7"/>
        <v>188</v>
      </c>
      <c r="AC18" s="291">
        <v>188</v>
      </c>
      <c r="AD18" s="69"/>
      <c r="AE18" s="126">
        <f t="shared" si="8"/>
        <v>181.1</v>
      </c>
      <c r="AF18" s="291">
        <v>181.1</v>
      </c>
      <c r="AG18" s="69"/>
      <c r="AH18" s="126">
        <f t="shared" si="9"/>
        <v>192.1</v>
      </c>
      <c r="AI18" s="132">
        <v>192.1</v>
      </c>
      <c r="AJ18" s="169"/>
      <c r="AK18" s="126">
        <f t="shared" si="10"/>
        <v>200.7</v>
      </c>
      <c r="AL18" s="132">
        <v>200.7</v>
      </c>
      <c r="AM18" s="169"/>
      <c r="AN18" s="335">
        <f t="shared" si="11"/>
        <v>5.574999999999999</v>
      </c>
    </row>
    <row r="19" spans="1:40" ht="15" customHeight="1">
      <c r="A19" s="151">
        <v>14</v>
      </c>
      <c r="B19" s="84" t="s">
        <v>53</v>
      </c>
      <c r="C19" s="84" t="s">
        <v>58</v>
      </c>
      <c r="D19" s="60">
        <v>6</v>
      </c>
      <c r="E19" s="60" t="s">
        <v>18</v>
      </c>
      <c r="F19" s="88">
        <v>183</v>
      </c>
      <c r="G19" s="126">
        <f t="shared" si="0"/>
        <v>543.2</v>
      </c>
      <c r="H19" s="69">
        <v>543.2</v>
      </c>
      <c r="I19" s="69"/>
      <c r="J19" s="126">
        <f t="shared" si="1"/>
        <v>632.1</v>
      </c>
      <c r="K19" s="69">
        <v>632.1</v>
      </c>
      <c r="L19" s="69"/>
      <c r="M19" s="126">
        <f t="shared" si="2"/>
        <v>626.5</v>
      </c>
      <c r="N19" s="69">
        <v>626.5</v>
      </c>
      <c r="O19" s="69"/>
      <c r="P19" s="126">
        <f t="shared" si="3"/>
        <v>624.2</v>
      </c>
      <c r="Q19" s="69">
        <v>624.2</v>
      </c>
      <c r="R19" s="69"/>
      <c r="S19" s="126">
        <f t="shared" si="4"/>
        <v>613</v>
      </c>
      <c r="T19" s="69">
        <v>613</v>
      </c>
      <c r="U19" s="69"/>
      <c r="V19" s="126">
        <f t="shared" si="5"/>
        <v>633.3</v>
      </c>
      <c r="W19" s="201">
        <v>633.3</v>
      </c>
      <c r="X19" s="69"/>
      <c r="Y19" s="126">
        <f t="shared" si="6"/>
        <v>626.8</v>
      </c>
      <c r="Z19" s="201">
        <f>'[9]2021'!S74</f>
        <v>626.8</v>
      </c>
      <c r="AA19" s="69"/>
      <c r="AB19" s="126">
        <f t="shared" si="7"/>
        <v>634.6</v>
      </c>
      <c r="AC19" s="291">
        <v>634.6</v>
      </c>
      <c r="AD19" s="69"/>
      <c r="AE19" s="126">
        <f t="shared" si="8"/>
        <v>571.3</v>
      </c>
      <c r="AF19" s="291">
        <v>571.3</v>
      </c>
      <c r="AG19" s="69"/>
      <c r="AH19" s="126">
        <f t="shared" si="9"/>
        <v>580</v>
      </c>
      <c r="AI19" s="132">
        <v>580</v>
      </c>
      <c r="AJ19" s="169"/>
      <c r="AK19" s="126">
        <f t="shared" si="10"/>
        <v>593.3</v>
      </c>
      <c r="AL19" s="132">
        <v>593.3</v>
      </c>
      <c r="AM19" s="169"/>
      <c r="AN19" s="335">
        <f t="shared" si="11"/>
        <v>3.2420765027322402</v>
      </c>
    </row>
    <row r="20" spans="1:40" ht="15" customHeight="1">
      <c r="A20" s="151">
        <v>15</v>
      </c>
      <c r="B20" s="84" t="s">
        <v>53</v>
      </c>
      <c r="C20" s="84" t="s">
        <v>29</v>
      </c>
      <c r="D20" s="60">
        <v>2</v>
      </c>
      <c r="E20" s="60"/>
      <c r="F20" s="61">
        <v>68</v>
      </c>
      <c r="G20" s="126">
        <f t="shared" si="0"/>
        <v>341.3</v>
      </c>
      <c r="H20" s="69">
        <v>341.3</v>
      </c>
      <c r="I20" s="69"/>
      <c r="J20" s="126">
        <f t="shared" si="1"/>
        <v>363.9</v>
      </c>
      <c r="K20" s="69">
        <v>363.9</v>
      </c>
      <c r="L20" s="69"/>
      <c r="M20" s="126">
        <f t="shared" si="2"/>
        <v>358.5</v>
      </c>
      <c r="N20" s="69">
        <v>358.5</v>
      </c>
      <c r="O20" s="69"/>
      <c r="P20" s="126">
        <f t="shared" si="3"/>
        <v>367.1</v>
      </c>
      <c r="Q20" s="69">
        <v>367.1</v>
      </c>
      <c r="R20" s="69"/>
      <c r="S20" s="126">
        <f t="shared" si="4"/>
        <v>378.7</v>
      </c>
      <c r="T20" s="69">
        <v>378.7</v>
      </c>
      <c r="U20" s="69"/>
      <c r="V20" s="126">
        <f t="shared" si="5"/>
        <v>374.5</v>
      </c>
      <c r="W20" s="201">
        <v>374.5</v>
      </c>
      <c r="X20" s="69"/>
      <c r="Y20" s="126">
        <f t="shared" si="6"/>
        <v>390.4</v>
      </c>
      <c r="Z20" s="201">
        <f>'[9]2021'!S75</f>
        <v>390.4</v>
      </c>
      <c r="AA20" s="69"/>
      <c r="AB20" s="126">
        <f t="shared" si="7"/>
        <v>376.3</v>
      </c>
      <c r="AC20" s="291">
        <v>376.3</v>
      </c>
      <c r="AD20" s="69"/>
      <c r="AE20" s="126">
        <f t="shared" si="8"/>
        <v>365.8</v>
      </c>
      <c r="AF20" s="291">
        <v>365.8</v>
      </c>
      <c r="AG20" s="69"/>
      <c r="AH20" s="126">
        <f t="shared" si="9"/>
        <v>370.8</v>
      </c>
      <c r="AI20" s="132">
        <v>370.8</v>
      </c>
      <c r="AJ20" s="169"/>
      <c r="AK20" s="126">
        <f t="shared" si="10"/>
        <v>379.2</v>
      </c>
      <c r="AL20" s="132">
        <v>379.2</v>
      </c>
      <c r="AM20" s="169"/>
      <c r="AN20" s="335">
        <f t="shared" si="11"/>
        <v>5.576470588235294</v>
      </c>
    </row>
    <row r="21" spans="1:40" ht="15" customHeight="1">
      <c r="A21" s="151">
        <v>16</v>
      </c>
      <c r="B21" s="84" t="s">
        <v>53</v>
      </c>
      <c r="C21" s="84" t="s">
        <v>51</v>
      </c>
      <c r="D21" s="60">
        <v>1</v>
      </c>
      <c r="E21" s="60"/>
      <c r="F21" s="61">
        <f>'[2]МКД'!$H$181</f>
        <v>24</v>
      </c>
      <c r="G21" s="126">
        <f t="shared" si="0"/>
        <v>45.2</v>
      </c>
      <c r="H21" s="69">
        <v>45.2</v>
      </c>
      <c r="I21" s="69"/>
      <c r="J21" s="126">
        <f t="shared" si="1"/>
        <v>45.8</v>
      </c>
      <c r="K21" s="69">
        <v>45.8</v>
      </c>
      <c r="L21" s="69"/>
      <c r="M21" s="126">
        <f t="shared" si="2"/>
        <v>45.8</v>
      </c>
      <c r="N21" s="69">
        <v>45.8</v>
      </c>
      <c r="O21" s="69"/>
      <c r="P21" s="126">
        <f t="shared" si="3"/>
        <v>45.8</v>
      </c>
      <c r="Q21" s="69">
        <v>45.8</v>
      </c>
      <c r="R21" s="69"/>
      <c r="S21" s="126">
        <f t="shared" si="4"/>
        <v>45.8</v>
      </c>
      <c r="T21" s="69">
        <v>45.8</v>
      </c>
      <c r="U21" s="69"/>
      <c r="V21" s="126">
        <f t="shared" si="5"/>
        <v>51.7</v>
      </c>
      <c r="W21" s="201">
        <v>51.7</v>
      </c>
      <c r="X21" s="201">
        <v>0</v>
      </c>
      <c r="Y21" s="126">
        <f t="shared" si="6"/>
        <v>44.7</v>
      </c>
      <c r="Z21" s="201">
        <f>'[9]2021'!S56</f>
        <v>44.7</v>
      </c>
      <c r="AA21" s="201"/>
      <c r="AB21" s="299">
        <f t="shared" si="7"/>
        <v>52.4</v>
      </c>
      <c r="AC21" s="291">
        <v>52.4</v>
      </c>
      <c r="AD21" s="291"/>
      <c r="AE21" s="299">
        <f t="shared" si="8"/>
        <v>44.1</v>
      </c>
      <c r="AF21" s="291">
        <v>44.1</v>
      </c>
      <c r="AG21" s="291"/>
      <c r="AH21" s="299">
        <f t="shared" si="9"/>
        <v>44.1</v>
      </c>
      <c r="AI21" s="132">
        <v>44.1</v>
      </c>
      <c r="AJ21" s="132"/>
      <c r="AK21" s="299">
        <f t="shared" si="10"/>
        <v>44.1</v>
      </c>
      <c r="AL21" s="132">
        <v>44.1</v>
      </c>
      <c r="AM21" s="132"/>
      <c r="AN21" s="335">
        <f t="shared" si="11"/>
        <v>1.8375000000000001</v>
      </c>
    </row>
    <row r="22" spans="1:44" ht="15">
      <c r="A22" s="102">
        <v>17</v>
      </c>
      <c r="B22" s="84" t="s">
        <v>53</v>
      </c>
      <c r="C22" s="84" t="s">
        <v>51</v>
      </c>
      <c r="D22" s="60">
        <v>3</v>
      </c>
      <c r="E22" s="60"/>
      <c r="F22" s="61">
        <f>'[2]МКД'!$H$192</f>
        <v>24</v>
      </c>
      <c r="G22" s="126">
        <f t="shared" si="0"/>
        <v>77.5</v>
      </c>
      <c r="H22" s="131">
        <v>77.5</v>
      </c>
      <c r="I22" s="132"/>
      <c r="J22" s="126">
        <f t="shared" si="1"/>
        <v>84.1</v>
      </c>
      <c r="K22" s="131">
        <v>84.1</v>
      </c>
      <c r="L22" s="132"/>
      <c r="M22" s="126">
        <f t="shared" si="2"/>
        <v>93.6</v>
      </c>
      <c r="N22" s="131">
        <v>93.6</v>
      </c>
      <c r="O22" s="132"/>
      <c r="P22" s="126">
        <f t="shared" si="3"/>
        <v>88.4</v>
      </c>
      <c r="Q22" s="131">
        <v>88.4</v>
      </c>
      <c r="R22" s="132"/>
      <c r="S22" s="126">
        <f t="shared" si="4"/>
        <v>91.5</v>
      </c>
      <c r="T22" s="131">
        <v>91.5</v>
      </c>
      <c r="U22" s="132"/>
      <c r="V22" s="126">
        <f t="shared" si="5"/>
        <v>87.2</v>
      </c>
      <c r="W22" s="201">
        <v>87.2</v>
      </c>
      <c r="X22" s="201">
        <v>0</v>
      </c>
      <c r="Y22" s="126">
        <f t="shared" si="6"/>
        <v>100.8</v>
      </c>
      <c r="Z22" s="201">
        <f>'[9]2021'!S57</f>
        <v>100.8</v>
      </c>
      <c r="AA22" s="201"/>
      <c r="AB22" s="126">
        <f t="shared" si="7"/>
        <v>115</v>
      </c>
      <c r="AC22" s="291">
        <v>115</v>
      </c>
      <c r="AD22" s="291"/>
      <c r="AE22" s="126">
        <f t="shared" si="8"/>
        <v>117.7</v>
      </c>
      <c r="AF22" s="291">
        <v>117.7</v>
      </c>
      <c r="AG22" s="291"/>
      <c r="AH22" s="126">
        <f t="shared" si="9"/>
        <v>106.3</v>
      </c>
      <c r="AI22" s="132">
        <v>106.3</v>
      </c>
      <c r="AJ22" s="132"/>
      <c r="AK22" s="126">
        <f t="shared" si="10"/>
        <v>101</v>
      </c>
      <c r="AL22" s="132">
        <v>101</v>
      </c>
      <c r="AM22" s="132"/>
      <c r="AN22" s="335">
        <f t="shared" si="11"/>
        <v>4.208333333333333</v>
      </c>
      <c r="AR22" s="63"/>
    </row>
    <row r="23" spans="1:44" ht="15">
      <c r="A23" s="102">
        <v>18</v>
      </c>
      <c r="B23" s="84" t="s">
        <v>53</v>
      </c>
      <c r="C23" s="84" t="s">
        <v>51</v>
      </c>
      <c r="D23" s="60">
        <v>3</v>
      </c>
      <c r="E23" s="60" t="s">
        <v>17</v>
      </c>
      <c r="F23" s="61">
        <v>36</v>
      </c>
      <c r="G23" s="126">
        <f t="shared" si="0"/>
        <v>152.6</v>
      </c>
      <c r="H23" s="131">
        <v>152.6</v>
      </c>
      <c r="I23" s="132"/>
      <c r="J23" s="126">
        <f t="shared" si="1"/>
        <v>188.3</v>
      </c>
      <c r="K23" s="131">
        <v>188.3</v>
      </c>
      <c r="L23" s="132"/>
      <c r="M23" s="126">
        <f t="shared" si="2"/>
        <v>162.1</v>
      </c>
      <c r="N23" s="131">
        <v>162.1</v>
      </c>
      <c r="O23" s="132"/>
      <c r="P23" s="126">
        <f t="shared" si="3"/>
        <v>157.5</v>
      </c>
      <c r="Q23" s="131">
        <v>157.5</v>
      </c>
      <c r="R23" s="132"/>
      <c r="S23" s="126">
        <f t="shared" si="4"/>
        <v>143</v>
      </c>
      <c r="T23" s="131">
        <v>143</v>
      </c>
      <c r="U23" s="132"/>
      <c r="V23" s="126">
        <f t="shared" si="5"/>
        <v>192.8</v>
      </c>
      <c r="W23" s="201">
        <v>192.8</v>
      </c>
      <c r="X23" s="201"/>
      <c r="Y23" s="126">
        <f t="shared" si="6"/>
        <v>175</v>
      </c>
      <c r="Z23" s="201">
        <f>'[9]2021'!S58</f>
        <v>175</v>
      </c>
      <c r="AA23" s="201"/>
      <c r="AB23" s="126">
        <f t="shared" si="7"/>
        <v>178.8</v>
      </c>
      <c r="AC23" s="291">
        <v>178.8</v>
      </c>
      <c r="AD23" s="291"/>
      <c r="AE23" s="126">
        <f t="shared" si="8"/>
        <v>182.2</v>
      </c>
      <c r="AF23" s="291">
        <v>182.2</v>
      </c>
      <c r="AG23" s="291"/>
      <c r="AH23" s="126">
        <f t="shared" si="9"/>
        <v>179.8</v>
      </c>
      <c r="AI23" s="132">
        <v>179.8</v>
      </c>
      <c r="AJ23" s="132"/>
      <c r="AK23" s="126">
        <f t="shared" si="10"/>
        <v>117</v>
      </c>
      <c r="AL23" s="132">
        <v>117</v>
      </c>
      <c r="AM23" s="132"/>
      <c r="AN23" s="335">
        <f t="shared" si="11"/>
        <v>3.25</v>
      </c>
      <c r="AR23" s="63"/>
    </row>
    <row r="24" spans="1:44" ht="15">
      <c r="A24" s="102">
        <v>19</v>
      </c>
      <c r="B24" s="84" t="s">
        <v>53</v>
      </c>
      <c r="C24" s="84" t="s">
        <v>51</v>
      </c>
      <c r="D24" s="60">
        <v>8</v>
      </c>
      <c r="E24" s="60"/>
      <c r="F24" s="61">
        <v>15</v>
      </c>
      <c r="G24" s="126">
        <f t="shared" si="0"/>
        <v>80.6</v>
      </c>
      <c r="H24" s="131">
        <v>80.6</v>
      </c>
      <c r="I24" s="132"/>
      <c r="J24" s="126">
        <f t="shared" si="1"/>
        <v>94.1</v>
      </c>
      <c r="K24" s="131">
        <v>94.1</v>
      </c>
      <c r="L24" s="132"/>
      <c r="M24" s="126">
        <f t="shared" si="2"/>
        <v>88.7</v>
      </c>
      <c r="N24" s="131">
        <v>88.7</v>
      </c>
      <c r="O24" s="132"/>
      <c r="P24" s="126">
        <f t="shared" si="3"/>
        <v>92.2</v>
      </c>
      <c r="Q24" s="131">
        <v>92.2</v>
      </c>
      <c r="R24" s="132"/>
      <c r="S24" s="126">
        <f t="shared" si="4"/>
        <v>86.6</v>
      </c>
      <c r="T24" s="131">
        <v>86.6</v>
      </c>
      <c r="U24" s="132"/>
      <c r="V24" s="126">
        <f t="shared" si="5"/>
        <v>92</v>
      </c>
      <c r="W24" s="201">
        <v>92</v>
      </c>
      <c r="X24" s="201"/>
      <c r="Y24" s="126">
        <f t="shared" si="6"/>
        <v>81.5</v>
      </c>
      <c r="Z24" s="201">
        <f>'[9]2021'!S59</f>
        <v>81.5</v>
      </c>
      <c r="AA24" s="201"/>
      <c r="AB24" s="126">
        <f t="shared" si="7"/>
        <v>83.5</v>
      </c>
      <c r="AC24" s="291">
        <v>83.5</v>
      </c>
      <c r="AD24" s="291"/>
      <c r="AE24" s="126">
        <f t="shared" si="8"/>
        <v>86.3</v>
      </c>
      <c r="AF24" s="291">
        <v>86.3</v>
      </c>
      <c r="AG24" s="291"/>
      <c r="AH24" s="126">
        <f t="shared" si="9"/>
        <v>88.2</v>
      </c>
      <c r="AI24" s="132">
        <v>88.2</v>
      </c>
      <c r="AJ24" s="132"/>
      <c r="AK24" s="126">
        <f t="shared" si="10"/>
        <v>87</v>
      </c>
      <c r="AL24" s="132">
        <v>87</v>
      </c>
      <c r="AM24" s="132"/>
      <c r="AN24" s="335">
        <f t="shared" si="11"/>
        <v>5.8</v>
      </c>
      <c r="AR24" s="63"/>
    </row>
    <row r="25" spans="1:44" ht="15">
      <c r="A25" s="102">
        <v>20</v>
      </c>
      <c r="B25" s="84" t="s">
        <v>53</v>
      </c>
      <c r="C25" s="84" t="s">
        <v>51</v>
      </c>
      <c r="D25" s="60">
        <v>9</v>
      </c>
      <c r="E25" s="60"/>
      <c r="F25" s="61">
        <v>60</v>
      </c>
      <c r="G25" s="126">
        <f>H25+I25</f>
        <v>243.4</v>
      </c>
      <c r="H25" s="131">
        <v>243.4</v>
      </c>
      <c r="I25" s="132"/>
      <c r="J25" s="126">
        <f>K25+L25</f>
        <v>239.1</v>
      </c>
      <c r="K25" s="131">
        <v>239.1</v>
      </c>
      <c r="L25" s="132"/>
      <c r="M25" s="126">
        <f>N25+O25</f>
        <v>250.2</v>
      </c>
      <c r="N25" s="131">
        <v>250.2</v>
      </c>
      <c r="O25" s="132"/>
      <c r="P25" s="126">
        <f>Q25+R25</f>
        <v>228.4</v>
      </c>
      <c r="Q25" s="131">
        <v>228.4</v>
      </c>
      <c r="R25" s="132"/>
      <c r="S25" s="126">
        <f>T25+U25</f>
        <v>234.8</v>
      </c>
      <c r="T25" s="131">
        <v>234.8</v>
      </c>
      <c r="U25" s="132"/>
      <c r="V25" s="126">
        <f>W25+X25</f>
        <v>244.9</v>
      </c>
      <c r="W25" s="201">
        <v>244.9</v>
      </c>
      <c r="X25" s="201"/>
      <c r="Y25" s="126">
        <f>Z25+AA25</f>
        <v>259.3</v>
      </c>
      <c r="Z25" s="201">
        <f>'[9]2021'!S60</f>
        <v>259.3</v>
      </c>
      <c r="AA25" s="201"/>
      <c r="AB25" s="126">
        <f>AC25+AD25</f>
        <v>213.6</v>
      </c>
      <c r="AC25" s="291">
        <v>213.6</v>
      </c>
      <c r="AD25" s="291"/>
      <c r="AE25" s="126">
        <f>AF25+AG25</f>
        <v>236.2</v>
      </c>
      <c r="AF25" s="291">
        <v>236.2</v>
      </c>
      <c r="AG25" s="291"/>
      <c r="AH25" s="126">
        <f>AI25+AJ25</f>
        <v>225.2</v>
      </c>
      <c r="AI25" s="132">
        <v>225.2</v>
      </c>
      <c r="AJ25" s="132"/>
      <c r="AK25" s="126">
        <f>AL25+AM25</f>
        <v>212.6</v>
      </c>
      <c r="AL25" s="132">
        <v>212.6</v>
      </c>
      <c r="AM25" s="132"/>
      <c r="AN25" s="335">
        <f t="shared" si="11"/>
        <v>3.5433333333333334</v>
      </c>
      <c r="AR25" s="63"/>
    </row>
    <row r="26" spans="1:47" s="66" customFormat="1" ht="15">
      <c r="A26" s="75"/>
      <c r="B26" s="65" t="s">
        <v>8</v>
      </c>
      <c r="C26" s="65"/>
      <c r="D26" s="75"/>
      <c r="E26" s="75"/>
      <c r="F26" s="75">
        <f aca="true" t="shared" si="12" ref="F26:L26">SUM(F6:F25)</f>
        <v>1460</v>
      </c>
      <c r="G26" s="83">
        <f t="shared" si="12"/>
        <v>6535.420000000001</v>
      </c>
      <c r="H26" s="83">
        <f t="shared" si="12"/>
        <v>5745.3</v>
      </c>
      <c r="I26" s="83">
        <f t="shared" si="12"/>
        <v>790.12</v>
      </c>
      <c r="J26" s="83">
        <f t="shared" si="12"/>
        <v>6845.220000000001</v>
      </c>
      <c r="K26" s="83">
        <f t="shared" si="12"/>
        <v>6055.1</v>
      </c>
      <c r="L26" s="83">
        <f t="shared" si="12"/>
        <v>790.12</v>
      </c>
      <c r="M26" s="83">
        <f aca="true" t="shared" si="13" ref="M26:R26">SUM(M6:M25)</f>
        <v>6940.02</v>
      </c>
      <c r="N26" s="83">
        <f t="shared" si="13"/>
        <v>6149.900000000001</v>
      </c>
      <c r="O26" s="83">
        <f t="shared" si="13"/>
        <v>790.12</v>
      </c>
      <c r="P26" s="83">
        <f t="shared" si="13"/>
        <v>6912.219999999999</v>
      </c>
      <c r="Q26" s="83">
        <f t="shared" si="13"/>
        <v>6122.099999999999</v>
      </c>
      <c r="R26" s="83">
        <f t="shared" si="13"/>
        <v>790.12</v>
      </c>
      <c r="S26" s="83">
        <f aca="true" t="shared" si="14" ref="S26:X26">SUM(S6:S25)</f>
        <v>6850.220000000001</v>
      </c>
      <c r="T26" s="83">
        <f t="shared" si="14"/>
        <v>6060.100000000001</v>
      </c>
      <c r="U26" s="83">
        <f t="shared" si="14"/>
        <v>790.12</v>
      </c>
      <c r="V26" s="83">
        <f t="shared" si="14"/>
        <v>6872.22</v>
      </c>
      <c r="W26" s="83">
        <f t="shared" si="14"/>
        <v>6082.1</v>
      </c>
      <c r="X26" s="83">
        <f t="shared" si="14"/>
        <v>790.12</v>
      </c>
      <c r="Y26" s="83">
        <f aca="true" t="shared" si="15" ref="Y26:AD26">SUM(Y6:Y25)</f>
        <v>7260.52</v>
      </c>
      <c r="Z26" s="83">
        <f t="shared" si="15"/>
        <v>6470.400000000001</v>
      </c>
      <c r="AA26" s="83">
        <f t="shared" si="15"/>
        <v>790.12</v>
      </c>
      <c r="AB26" s="83">
        <f t="shared" si="15"/>
        <v>7363.92</v>
      </c>
      <c r="AC26" s="83">
        <f t="shared" si="15"/>
        <v>6573.800000000001</v>
      </c>
      <c r="AD26" s="83">
        <f t="shared" si="15"/>
        <v>790.12</v>
      </c>
      <c r="AE26" s="83">
        <f aca="true" t="shared" si="16" ref="AE26:AJ26">SUM(AE6:AE25)</f>
        <v>7368.620000000001</v>
      </c>
      <c r="AF26" s="83">
        <f t="shared" si="16"/>
        <v>6578.5</v>
      </c>
      <c r="AG26" s="83">
        <f t="shared" si="16"/>
        <v>790.12</v>
      </c>
      <c r="AH26" s="83">
        <f t="shared" si="16"/>
        <v>7371.82</v>
      </c>
      <c r="AI26" s="83">
        <f t="shared" si="16"/>
        <v>6581.7</v>
      </c>
      <c r="AJ26" s="83">
        <f t="shared" si="16"/>
        <v>790.12</v>
      </c>
      <c r="AK26" s="83">
        <f>SUM(AK6:AK25)</f>
        <v>7263.920000000001</v>
      </c>
      <c r="AL26" s="83">
        <f>SUM(AL6:AL25)</f>
        <v>6473.8</v>
      </c>
      <c r="AM26" s="83">
        <f>SUM(AM6:AM25)</f>
        <v>790.12</v>
      </c>
      <c r="AN26" s="83"/>
      <c r="AP26" s="103"/>
      <c r="AQ26" s="103"/>
      <c r="AR26" s="103"/>
      <c r="AS26" s="63"/>
      <c r="AT26" s="63"/>
      <c r="AU26" s="63"/>
    </row>
  </sheetData>
  <sheetProtection/>
  <mergeCells count="42">
    <mergeCell ref="AK3:AM3"/>
    <mergeCell ref="AK4:AK5"/>
    <mergeCell ref="AL4:AM4"/>
    <mergeCell ref="Y3:AA3"/>
    <mergeCell ref="Y4:Y5"/>
    <mergeCell ref="Z4:AA4"/>
    <mergeCell ref="B1:AN1"/>
    <mergeCell ref="AN3:AN5"/>
    <mergeCell ref="G3:I3"/>
    <mergeCell ref="G4:G5"/>
    <mergeCell ref="H4:I4"/>
    <mergeCell ref="P3:R3"/>
    <mergeCell ref="P4:P5"/>
    <mergeCell ref="A3:A5"/>
    <mergeCell ref="B3:B5"/>
    <mergeCell ref="C3:E3"/>
    <mergeCell ref="C4:C5"/>
    <mergeCell ref="D4:D5"/>
    <mergeCell ref="J3:L3"/>
    <mergeCell ref="E4:E5"/>
    <mergeCell ref="S3:U3"/>
    <mergeCell ref="S4:S5"/>
    <mergeCell ref="T4:U4"/>
    <mergeCell ref="Q4:R4"/>
    <mergeCell ref="M4:M5"/>
    <mergeCell ref="M3:O3"/>
    <mergeCell ref="AB3:AD3"/>
    <mergeCell ref="AB4:AB5"/>
    <mergeCell ref="AC4:AD4"/>
    <mergeCell ref="K4:L4"/>
    <mergeCell ref="F3:F5"/>
    <mergeCell ref="J4:J5"/>
    <mergeCell ref="N4:O4"/>
    <mergeCell ref="V3:X3"/>
    <mergeCell ref="V4:V5"/>
    <mergeCell ref="W4:X4"/>
    <mergeCell ref="AH3:AJ3"/>
    <mergeCell ref="AH4:AH5"/>
    <mergeCell ref="AI4:AJ4"/>
    <mergeCell ref="AE3:AG3"/>
    <mergeCell ref="AE4:AE5"/>
    <mergeCell ref="AF4:AG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AN9"/>
  <sheetViews>
    <sheetView zoomScalePageLayoutView="0" workbookViewId="0" topLeftCell="A1">
      <selection activeCell="AL8" sqref="AL8"/>
    </sheetView>
  </sheetViews>
  <sheetFormatPr defaultColWidth="9.140625" defaultRowHeight="15" outlineLevelCol="1"/>
  <cols>
    <col min="1" max="1" width="5.00390625" style="0" customWidth="1"/>
    <col min="2" max="2" width="25.140625" style="0" customWidth="1"/>
    <col min="4" max="4" width="9.140625" style="10" customWidth="1"/>
    <col min="5" max="5" width="8.00390625" style="10" customWidth="1"/>
    <col min="6" max="6" width="10.8515625" style="10" customWidth="1"/>
    <col min="7" max="9" width="9.140625" style="10" hidden="1" customWidth="1"/>
    <col min="10" max="10" width="9.140625" style="10" hidden="1" customWidth="1" collapsed="1"/>
    <col min="11" max="12" width="9.140625" style="10" hidden="1" customWidth="1"/>
    <col min="13" max="13" width="9.140625" style="10" hidden="1" customWidth="1" collapsed="1"/>
    <col min="14" max="15" width="9.140625" style="10" hidden="1" customWidth="1"/>
    <col min="16" max="16" width="9.140625" style="10" hidden="1" customWidth="1" collapsed="1"/>
    <col min="17" max="18" width="9.140625" style="10" hidden="1" customWidth="1"/>
    <col min="19" max="19" width="9.140625" style="10" hidden="1" customWidth="1" collapsed="1"/>
    <col min="20" max="21" width="9.140625" style="10" hidden="1" customWidth="1"/>
    <col min="22" max="22" width="9.140625" style="10" hidden="1" customWidth="1" outlineLevel="1" collapsed="1"/>
    <col min="23" max="24" width="9.140625" style="10" hidden="1" customWidth="1" outlineLevel="1"/>
    <col min="25" max="25" width="9.140625" style="10" hidden="1" customWidth="1" outlineLevel="1" collapsed="1"/>
    <col min="26" max="27" width="9.140625" style="10" hidden="1" customWidth="1" outlineLevel="1"/>
    <col min="28" max="28" width="9.140625" style="10" hidden="1" customWidth="1" outlineLevel="1" collapsed="1"/>
    <col min="29" max="30" width="9.140625" style="10" hidden="1" customWidth="1" outlineLevel="1"/>
    <col min="31" max="31" width="9.140625" style="10" hidden="1" customWidth="1" outlineLevel="1" collapsed="1"/>
    <col min="32" max="33" width="9.140625" style="10" hidden="1" customWidth="1" outlineLevel="1"/>
    <col min="34" max="34" width="9.140625" style="10" hidden="1" customWidth="1" outlineLevel="1" collapsed="1"/>
    <col min="35" max="36" width="9.140625" style="10" hidden="1" customWidth="1" outlineLevel="1"/>
    <col min="37" max="37" width="9.140625" style="10" customWidth="1" collapsed="1"/>
    <col min="38" max="39" width="9.140625" style="10" customWidth="1"/>
    <col min="40" max="40" width="11.00390625" style="10" customWidth="1"/>
  </cols>
  <sheetData>
    <row r="2" spans="2:40" ht="32.25" customHeight="1">
      <c r="B2" s="442" t="s">
        <v>10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</row>
    <row r="4" ht="15">
      <c r="AN4" s="10" t="s">
        <v>9</v>
      </c>
    </row>
    <row r="5" spans="1:40" ht="47.25" customHeight="1">
      <c r="A5" s="439" t="s">
        <v>0</v>
      </c>
      <c r="B5" s="439" t="s">
        <v>12</v>
      </c>
      <c r="C5" s="439" t="s">
        <v>1</v>
      </c>
      <c r="D5" s="439"/>
      <c r="E5" s="439"/>
      <c r="F5" s="440" t="s">
        <v>61</v>
      </c>
      <c r="G5" s="433" t="s">
        <v>120</v>
      </c>
      <c r="H5" s="434"/>
      <c r="I5" s="434"/>
      <c r="J5" s="433" t="s">
        <v>121</v>
      </c>
      <c r="K5" s="434"/>
      <c r="L5" s="434"/>
      <c r="M5" s="433" t="s">
        <v>122</v>
      </c>
      <c r="N5" s="434"/>
      <c r="O5" s="434"/>
      <c r="P5" s="433" t="s">
        <v>123</v>
      </c>
      <c r="Q5" s="434"/>
      <c r="R5" s="434"/>
      <c r="S5" s="433" t="s">
        <v>124</v>
      </c>
      <c r="T5" s="434"/>
      <c r="U5" s="434"/>
      <c r="V5" s="433" t="s">
        <v>125</v>
      </c>
      <c r="W5" s="434"/>
      <c r="X5" s="434"/>
      <c r="Y5" s="433" t="s">
        <v>127</v>
      </c>
      <c r="Z5" s="434"/>
      <c r="AA5" s="434"/>
      <c r="AB5" s="433" t="s">
        <v>128</v>
      </c>
      <c r="AC5" s="434"/>
      <c r="AD5" s="434"/>
      <c r="AE5" s="433" t="s">
        <v>129</v>
      </c>
      <c r="AF5" s="434"/>
      <c r="AG5" s="434"/>
      <c r="AH5" s="433" t="s">
        <v>130</v>
      </c>
      <c r="AI5" s="434"/>
      <c r="AJ5" s="434"/>
      <c r="AK5" s="433" t="s">
        <v>131</v>
      </c>
      <c r="AL5" s="434"/>
      <c r="AM5" s="434"/>
      <c r="AN5" s="434" t="s">
        <v>84</v>
      </c>
    </row>
    <row r="6" spans="1:40" ht="15">
      <c r="A6" s="439"/>
      <c r="B6" s="439"/>
      <c r="C6" s="439" t="s">
        <v>2</v>
      </c>
      <c r="D6" s="439" t="s">
        <v>3</v>
      </c>
      <c r="E6" s="439" t="s">
        <v>4</v>
      </c>
      <c r="F6" s="441"/>
      <c r="G6" s="435" t="s">
        <v>5</v>
      </c>
      <c r="H6" s="436" t="s">
        <v>11</v>
      </c>
      <c r="I6" s="437"/>
      <c r="J6" s="435" t="s">
        <v>5</v>
      </c>
      <c r="K6" s="436" t="s">
        <v>11</v>
      </c>
      <c r="L6" s="437"/>
      <c r="M6" s="435" t="s">
        <v>5</v>
      </c>
      <c r="N6" s="436" t="s">
        <v>11</v>
      </c>
      <c r="O6" s="437"/>
      <c r="P6" s="435" t="s">
        <v>5</v>
      </c>
      <c r="Q6" s="436" t="s">
        <v>11</v>
      </c>
      <c r="R6" s="437"/>
      <c r="S6" s="435" t="s">
        <v>5</v>
      </c>
      <c r="T6" s="436" t="s">
        <v>11</v>
      </c>
      <c r="U6" s="437"/>
      <c r="V6" s="435" t="s">
        <v>5</v>
      </c>
      <c r="W6" s="435" t="s">
        <v>11</v>
      </c>
      <c r="X6" s="435"/>
      <c r="Y6" s="435" t="s">
        <v>5</v>
      </c>
      <c r="Z6" s="435" t="s">
        <v>11</v>
      </c>
      <c r="AA6" s="435"/>
      <c r="AB6" s="435" t="s">
        <v>5</v>
      </c>
      <c r="AC6" s="435" t="s">
        <v>11</v>
      </c>
      <c r="AD6" s="435"/>
      <c r="AE6" s="435" t="s">
        <v>5</v>
      </c>
      <c r="AF6" s="435" t="s">
        <v>11</v>
      </c>
      <c r="AG6" s="435"/>
      <c r="AH6" s="435" t="s">
        <v>5</v>
      </c>
      <c r="AI6" s="435" t="s">
        <v>11</v>
      </c>
      <c r="AJ6" s="435"/>
      <c r="AK6" s="435" t="s">
        <v>5</v>
      </c>
      <c r="AL6" s="435" t="s">
        <v>11</v>
      </c>
      <c r="AM6" s="435"/>
      <c r="AN6" s="434"/>
    </row>
    <row r="7" spans="1:40" ht="60">
      <c r="A7" s="440"/>
      <c r="B7" s="440"/>
      <c r="C7" s="440"/>
      <c r="D7" s="440"/>
      <c r="E7" s="440"/>
      <c r="F7" s="441"/>
      <c r="G7" s="438"/>
      <c r="H7" s="23" t="s">
        <v>6</v>
      </c>
      <c r="I7" s="23" t="s">
        <v>7</v>
      </c>
      <c r="J7" s="438"/>
      <c r="K7" s="23" t="s">
        <v>6</v>
      </c>
      <c r="L7" s="23" t="s">
        <v>7</v>
      </c>
      <c r="M7" s="438"/>
      <c r="N7" s="23" t="s">
        <v>6</v>
      </c>
      <c r="O7" s="23" t="s">
        <v>7</v>
      </c>
      <c r="P7" s="438"/>
      <c r="Q7" s="23" t="s">
        <v>6</v>
      </c>
      <c r="R7" s="23" t="s">
        <v>7</v>
      </c>
      <c r="S7" s="438"/>
      <c r="T7" s="23" t="s">
        <v>6</v>
      </c>
      <c r="U7" s="23" t="s">
        <v>7</v>
      </c>
      <c r="V7" s="435"/>
      <c r="W7" s="220" t="s">
        <v>6</v>
      </c>
      <c r="X7" s="220" t="s">
        <v>7</v>
      </c>
      <c r="Y7" s="435"/>
      <c r="Z7" s="220" t="s">
        <v>6</v>
      </c>
      <c r="AA7" s="220" t="s">
        <v>7</v>
      </c>
      <c r="AB7" s="435"/>
      <c r="AC7" s="220" t="s">
        <v>6</v>
      </c>
      <c r="AD7" s="220" t="s">
        <v>7</v>
      </c>
      <c r="AE7" s="435"/>
      <c r="AF7" s="220" t="s">
        <v>6</v>
      </c>
      <c r="AG7" s="220" t="s">
        <v>7</v>
      </c>
      <c r="AH7" s="435"/>
      <c r="AI7" s="220" t="s">
        <v>6</v>
      </c>
      <c r="AJ7" s="220" t="s">
        <v>7</v>
      </c>
      <c r="AK7" s="435"/>
      <c r="AL7" s="220" t="s">
        <v>6</v>
      </c>
      <c r="AM7" s="220" t="s">
        <v>7</v>
      </c>
      <c r="AN7" s="434"/>
    </row>
    <row r="8" spans="1:40" ht="15">
      <c r="A8" s="21">
        <v>1</v>
      </c>
      <c r="B8" s="33" t="s">
        <v>88</v>
      </c>
      <c r="C8" s="33" t="s">
        <v>16</v>
      </c>
      <c r="D8" s="21">
        <v>39</v>
      </c>
      <c r="E8" s="20"/>
      <c r="F8" s="20">
        <v>75</v>
      </c>
      <c r="G8" s="46">
        <f>H8+I8</f>
        <v>588.1</v>
      </c>
      <c r="H8" s="46">
        <v>265</v>
      </c>
      <c r="I8" s="46">
        <v>323.1</v>
      </c>
      <c r="J8" s="46">
        <f>K8+L8</f>
        <v>681.5999999999999</v>
      </c>
      <c r="K8" s="46">
        <v>284.2</v>
      </c>
      <c r="L8" s="46">
        <v>397.4</v>
      </c>
      <c r="M8" s="46">
        <f>N8+O8</f>
        <v>733.9</v>
      </c>
      <c r="N8" s="46">
        <v>298</v>
      </c>
      <c r="O8" s="46">
        <v>435.9</v>
      </c>
      <c r="P8" s="46">
        <f>Q8+R8</f>
        <v>617.3</v>
      </c>
      <c r="Q8" s="46">
        <v>291.8</v>
      </c>
      <c r="R8" s="46">
        <v>325.5</v>
      </c>
      <c r="S8" s="46">
        <f>T8+U8</f>
        <v>656</v>
      </c>
      <c r="T8" s="46">
        <v>294.5</v>
      </c>
      <c r="U8" s="46">
        <v>361.5</v>
      </c>
      <c r="V8" s="46">
        <f>W8+X8</f>
        <v>553.8</v>
      </c>
      <c r="W8" s="221">
        <v>260.9</v>
      </c>
      <c r="X8" s="222">
        <v>292.9</v>
      </c>
      <c r="Y8" s="46">
        <f>Z8+AA8</f>
        <v>474</v>
      </c>
      <c r="Z8" s="221">
        <f>'[10]Таблица 1'!$Y$9</f>
        <v>297.4</v>
      </c>
      <c r="AA8" s="222">
        <f>'[10]Таблица 1'!$Z$9</f>
        <v>176.6</v>
      </c>
      <c r="AB8" s="46">
        <f>AC8+AD8</f>
        <v>475.7</v>
      </c>
      <c r="AC8" s="46">
        <v>280.5</v>
      </c>
      <c r="AD8" s="46">
        <v>195.2</v>
      </c>
      <c r="AE8" s="46">
        <f>AF8+AG8</f>
        <v>507.4</v>
      </c>
      <c r="AF8" s="46">
        <v>245.9</v>
      </c>
      <c r="AG8" s="46">
        <v>261.5</v>
      </c>
      <c r="AH8" s="46">
        <f>AI8+AJ8</f>
        <v>554.9</v>
      </c>
      <c r="AI8" s="46">
        <v>244.1</v>
      </c>
      <c r="AJ8" s="46">
        <v>310.8</v>
      </c>
      <c r="AK8" s="46">
        <f>AL8+AM8</f>
        <v>610.2</v>
      </c>
      <c r="AL8" s="46">
        <v>248.6</v>
      </c>
      <c r="AM8" s="46">
        <v>361.6</v>
      </c>
      <c r="AN8" s="26">
        <f>AK8/F8</f>
        <v>8.136000000000001</v>
      </c>
    </row>
    <row r="9" spans="1:40" s="8" customFormat="1" ht="15">
      <c r="A9" s="24"/>
      <c r="B9" s="34" t="s">
        <v>8</v>
      </c>
      <c r="C9" s="24"/>
      <c r="D9" s="22"/>
      <c r="E9" s="22"/>
      <c r="F9" s="22">
        <f aca="true" t="shared" si="0" ref="F9:L9">SUM(F8)</f>
        <v>75</v>
      </c>
      <c r="G9" s="25">
        <f t="shared" si="0"/>
        <v>588.1</v>
      </c>
      <c r="H9" s="25">
        <f t="shared" si="0"/>
        <v>265</v>
      </c>
      <c r="I9" s="25">
        <f t="shared" si="0"/>
        <v>323.1</v>
      </c>
      <c r="J9" s="25">
        <f t="shared" si="0"/>
        <v>681.5999999999999</v>
      </c>
      <c r="K9" s="25">
        <f t="shared" si="0"/>
        <v>284.2</v>
      </c>
      <c r="L9" s="25">
        <f t="shared" si="0"/>
        <v>397.4</v>
      </c>
      <c r="M9" s="25">
        <f aca="true" t="shared" si="1" ref="M9:R9">SUM(M8)</f>
        <v>733.9</v>
      </c>
      <c r="N9" s="25">
        <f t="shared" si="1"/>
        <v>298</v>
      </c>
      <c r="O9" s="25">
        <f t="shared" si="1"/>
        <v>435.9</v>
      </c>
      <c r="P9" s="25">
        <f t="shared" si="1"/>
        <v>617.3</v>
      </c>
      <c r="Q9" s="25">
        <f t="shared" si="1"/>
        <v>291.8</v>
      </c>
      <c r="R9" s="25">
        <f t="shared" si="1"/>
        <v>325.5</v>
      </c>
      <c r="S9" s="25">
        <f aca="true" t="shared" si="2" ref="S9:X9">SUM(S8)</f>
        <v>656</v>
      </c>
      <c r="T9" s="25">
        <f t="shared" si="2"/>
        <v>294.5</v>
      </c>
      <c r="U9" s="25">
        <f t="shared" si="2"/>
        <v>361.5</v>
      </c>
      <c r="V9" s="25">
        <f t="shared" si="2"/>
        <v>553.8</v>
      </c>
      <c r="W9" s="25">
        <f t="shared" si="2"/>
        <v>260.9</v>
      </c>
      <c r="X9" s="25">
        <f t="shared" si="2"/>
        <v>292.9</v>
      </c>
      <c r="Y9" s="25">
        <f aca="true" t="shared" si="3" ref="Y9:AD9">SUM(Y8)</f>
        <v>474</v>
      </c>
      <c r="Z9" s="25">
        <f t="shared" si="3"/>
        <v>297.4</v>
      </c>
      <c r="AA9" s="25">
        <f t="shared" si="3"/>
        <v>176.6</v>
      </c>
      <c r="AB9" s="25">
        <f t="shared" si="3"/>
        <v>475.7</v>
      </c>
      <c r="AC9" s="25">
        <f t="shared" si="3"/>
        <v>280.5</v>
      </c>
      <c r="AD9" s="25">
        <f t="shared" si="3"/>
        <v>195.2</v>
      </c>
      <c r="AE9" s="25">
        <f aca="true" t="shared" si="4" ref="AE9:AJ9">SUM(AE8)</f>
        <v>507.4</v>
      </c>
      <c r="AF9" s="25">
        <f t="shared" si="4"/>
        <v>245.9</v>
      </c>
      <c r="AG9" s="25">
        <f t="shared" si="4"/>
        <v>261.5</v>
      </c>
      <c r="AH9" s="25">
        <f t="shared" si="4"/>
        <v>554.9</v>
      </c>
      <c r="AI9" s="25">
        <f t="shared" si="4"/>
        <v>244.1</v>
      </c>
      <c r="AJ9" s="25">
        <f t="shared" si="4"/>
        <v>310.8</v>
      </c>
      <c r="AK9" s="25">
        <f>SUM(AK8)</f>
        <v>610.2</v>
      </c>
      <c r="AL9" s="25">
        <f>SUM(AL8)</f>
        <v>248.6</v>
      </c>
      <c r="AM9" s="25">
        <f>SUM(AM8)</f>
        <v>361.6</v>
      </c>
      <c r="AN9" s="22"/>
    </row>
  </sheetData>
  <sheetProtection/>
  <mergeCells count="42">
    <mergeCell ref="AK5:AM5"/>
    <mergeCell ref="AK6:AK7"/>
    <mergeCell ref="AL6:AM6"/>
    <mergeCell ref="B2:AN2"/>
    <mergeCell ref="AN5:AN7"/>
    <mergeCell ref="G5:I5"/>
    <mergeCell ref="G6:G7"/>
    <mergeCell ref="H6:I6"/>
    <mergeCell ref="J5:L5"/>
    <mergeCell ref="S5:U5"/>
    <mergeCell ref="S6:S7"/>
    <mergeCell ref="T6:U6"/>
    <mergeCell ref="J6:J7"/>
    <mergeCell ref="A5:A7"/>
    <mergeCell ref="B5:B7"/>
    <mergeCell ref="C5:E5"/>
    <mergeCell ref="F5:F7"/>
    <mergeCell ref="C6:C7"/>
    <mergeCell ref="E6:E7"/>
    <mergeCell ref="D6:D7"/>
    <mergeCell ref="K6:L6"/>
    <mergeCell ref="M5:O5"/>
    <mergeCell ref="M6:M7"/>
    <mergeCell ref="N6:O6"/>
    <mergeCell ref="Q6:R6"/>
    <mergeCell ref="P5:R5"/>
    <mergeCell ref="P6:P7"/>
    <mergeCell ref="AB5:AD5"/>
    <mergeCell ref="AB6:AB7"/>
    <mergeCell ref="AC6:AD6"/>
    <mergeCell ref="V5:X5"/>
    <mergeCell ref="V6:V7"/>
    <mergeCell ref="W6:X6"/>
    <mergeCell ref="Y5:AA5"/>
    <mergeCell ref="Y6:Y7"/>
    <mergeCell ref="Z6:AA6"/>
    <mergeCell ref="AH5:AJ5"/>
    <mergeCell ref="AH6:AH7"/>
    <mergeCell ref="AI6:AJ6"/>
    <mergeCell ref="AE5:AG5"/>
    <mergeCell ref="AE6:AE7"/>
    <mergeCell ref="AF6:A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O79"/>
  <sheetViews>
    <sheetView zoomScale="96" zoomScaleNormal="96" zoomScalePageLayoutView="0" workbookViewId="0" topLeftCell="A1">
      <pane xSplit="6" ySplit="5" topLeftCell="AK1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L73" sqref="AL73"/>
    </sheetView>
  </sheetViews>
  <sheetFormatPr defaultColWidth="9.140625" defaultRowHeight="15" outlineLevelRow="1" outlineLevelCol="1"/>
  <cols>
    <col min="1" max="1" width="5.00390625" style="29" customWidth="1"/>
    <col min="2" max="2" width="21.28125" style="104" customWidth="1"/>
    <col min="3" max="3" width="19.8515625" style="104" customWidth="1"/>
    <col min="4" max="4" width="10.8515625" style="40" customWidth="1"/>
    <col min="5" max="5" width="9.8515625" style="40" customWidth="1"/>
    <col min="6" max="6" width="11.57421875" style="40" customWidth="1"/>
    <col min="7" max="12" width="11.7109375" style="40" hidden="1" customWidth="1"/>
    <col min="13" max="13" width="11.7109375" style="40" hidden="1" customWidth="1" collapsed="1"/>
    <col min="14" max="15" width="11.7109375" style="40" hidden="1" customWidth="1"/>
    <col min="16" max="16" width="11.7109375" style="40" hidden="1" customWidth="1" collapsed="1"/>
    <col min="17" max="18" width="11.7109375" style="40" hidden="1" customWidth="1"/>
    <col min="19" max="19" width="11.7109375" style="40" hidden="1" customWidth="1" collapsed="1"/>
    <col min="20" max="21" width="11.7109375" style="40" hidden="1" customWidth="1"/>
    <col min="22" max="22" width="11.7109375" style="189" hidden="1" customWidth="1" outlineLevel="1" collapsed="1"/>
    <col min="23" max="24" width="11.7109375" style="189" hidden="1" customWidth="1" outlineLevel="1"/>
    <col min="25" max="25" width="11.7109375" style="198" hidden="1" customWidth="1" outlineLevel="1" collapsed="1"/>
    <col min="26" max="27" width="11.7109375" style="198" hidden="1" customWidth="1" outlineLevel="1"/>
    <col min="28" max="28" width="11.7109375" style="287" hidden="1" customWidth="1" outlineLevel="1" collapsed="1"/>
    <col min="29" max="30" width="11.7109375" style="287" hidden="1" customWidth="1" outlineLevel="1"/>
    <col min="31" max="31" width="11.7109375" style="287" hidden="1" customWidth="1" outlineLevel="1" collapsed="1"/>
    <col min="32" max="33" width="11.7109375" style="287" hidden="1" customWidth="1" outlineLevel="1"/>
    <col min="34" max="34" width="11.7109375" style="287" hidden="1" customWidth="1" outlineLevel="1" collapsed="1"/>
    <col min="35" max="36" width="11.7109375" style="287" hidden="1" customWidth="1" outlineLevel="1"/>
    <col min="37" max="37" width="11.7109375" style="287" customWidth="1" collapsed="1"/>
    <col min="38" max="39" width="11.7109375" style="287" customWidth="1"/>
    <col min="40" max="40" width="11.7109375" style="40" customWidth="1"/>
    <col min="41" max="43" width="9.140625" style="29" customWidth="1"/>
    <col min="44" max="44" width="18.421875" style="29" customWidth="1"/>
    <col min="45" max="16384" width="9.140625" style="29" customWidth="1"/>
  </cols>
  <sheetData>
    <row r="1" spans="2:40" ht="15">
      <c r="B1" s="443" t="s">
        <v>10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</row>
    <row r="2" ht="15">
      <c r="AN2" s="105" t="s">
        <v>9</v>
      </c>
    </row>
    <row r="3" spans="1:41" ht="35.25" customHeight="1">
      <c r="A3" s="394" t="s">
        <v>0</v>
      </c>
      <c r="B3" s="408" t="s">
        <v>12</v>
      </c>
      <c r="C3" s="394" t="s">
        <v>1</v>
      </c>
      <c r="D3" s="394"/>
      <c r="E3" s="394"/>
      <c r="F3" s="408" t="s">
        <v>61</v>
      </c>
      <c r="G3" s="403" t="s">
        <v>120</v>
      </c>
      <c r="H3" s="403"/>
      <c r="I3" s="403"/>
      <c r="J3" s="403" t="s">
        <v>142</v>
      </c>
      <c r="K3" s="403"/>
      <c r="L3" s="403"/>
      <c r="M3" s="403" t="s">
        <v>122</v>
      </c>
      <c r="N3" s="403"/>
      <c r="O3" s="403"/>
      <c r="P3" s="403" t="s">
        <v>123</v>
      </c>
      <c r="Q3" s="403"/>
      <c r="R3" s="403"/>
      <c r="S3" s="403" t="s">
        <v>124</v>
      </c>
      <c r="T3" s="403"/>
      <c r="U3" s="403"/>
      <c r="V3" s="403" t="s">
        <v>125</v>
      </c>
      <c r="W3" s="403"/>
      <c r="X3" s="403"/>
      <c r="Y3" s="403" t="s">
        <v>127</v>
      </c>
      <c r="Z3" s="403"/>
      <c r="AA3" s="403"/>
      <c r="AB3" s="403" t="s">
        <v>128</v>
      </c>
      <c r="AC3" s="403"/>
      <c r="AD3" s="403"/>
      <c r="AE3" s="403" t="s">
        <v>129</v>
      </c>
      <c r="AF3" s="403"/>
      <c r="AG3" s="403"/>
      <c r="AH3" s="403" t="s">
        <v>130</v>
      </c>
      <c r="AI3" s="403"/>
      <c r="AJ3" s="403"/>
      <c r="AK3" s="403" t="s">
        <v>131</v>
      </c>
      <c r="AL3" s="403"/>
      <c r="AM3" s="403"/>
      <c r="AN3" s="444" t="s">
        <v>84</v>
      </c>
      <c r="AO3" s="106"/>
    </row>
    <row r="4" spans="1:41" ht="15">
      <c r="A4" s="394"/>
      <c r="B4" s="409"/>
      <c r="C4" s="408" t="s">
        <v>2</v>
      </c>
      <c r="D4" s="394" t="s">
        <v>3</v>
      </c>
      <c r="E4" s="394" t="s">
        <v>4</v>
      </c>
      <c r="F4" s="409"/>
      <c r="G4" s="402" t="s">
        <v>5</v>
      </c>
      <c r="H4" s="400" t="s">
        <v>11</v>
      </c>
      <c r="I4" s="401"/>
      <c r="J4" s="402" t="s">
        <v>5</v>
      </c>
      <c r="K4" s="400" t="s">
        <v>11</v>
      </c>
      <c r="L4" s="401"/>
      <c r="M4" s="402" t="s">
        <v>5</v>
      </c>
      <c r="N4" s="400" t="s">
        <v>11</v>
      </c>
      <c r="O4" s="401"/>
      <c r="P4" s="402" t="s">
        <v>5</v>
      </c>
      <c r="Q4" s="400" t="s">
        <v>11</v>
      </c>
      <c r="R4" s="401"/>
      <c r="S4" s="402" t="s">
        <v>5</v>
      </c>
      <c r="T4" s="400" t="s">
        <v>11</v>
      </c>
      <c r="U4" s="401"/>
      <c r="V4" s="402" t="s">
        <v>5</v>
      </c>
      <c r="W4" s="400" t="s">
        <v>11</v>
      </c>
      <c r="X4" s="401"/>
      <c r="Y4" s="402" t="s">
        <v>5</v>
      </c>
      <c r="Z4" s="400" t="s">
        <v>11</v>
      </c>
      <c r="AA4" s="401"/>
      <c r="AB4" s="402" t="s">
        <v>5</v>
      </c>
      <c r="AC4" s="400" t="s">
        <v>11</v>
      </c>
      <c r="AD4" s="401"/>
      <c r="AE4" s="402" t="s">
        <v>5</v>
      </c>
      <c r="AF4" s="400" t="s">
        <v>11</v>
      </c>
      <c r="AG4" s="401"/>
      <c r="AH4" s="402" t="s">
        <v>5</v>
      </c>
      <c r="AI4" s="400" t="s">
        <v>11</v>
      </c>
      <c r="AJ4" s="401"/>
      <c r="AK4" s="402" t="s">
        <v>5</v>
      </c>
      <c r="AL4" s="400" t="s">
        <v>11</v>
      </c>
      <c r="AM4" s="401"/>
      <c r="AN4" s="445"/>
      <c r="AO4" s="106"/>
    </row>
    <row r="5" spans="1:41" ht="45">
      <c r="A5" s="394"/>
      <c r="B5" s="410"/>
      <c r="C5" s="410"/>
      <c r="D5" s="394"/>
      <c r="E5" s="394"/>
      <c r="F5" s="410"/>
      <c r="G5" s="402"/>
      <c r="H5" s="59" t="s">
        <v>6</v>
      </c>
      <c r="I5" s="59" t="s">
        <v>7</v>
      </c>
      <c r="J5" s="402"/>
      <c r="K5" s="59" t="s">
        <v>6</v>
      </c>
      <c r="L5" s="59" t="s">
        <v>7</v>
      </c>
      <c r="M5" s="402"/>
      <c r="N5" s="59" t="s">
        <v>6</v>
      </c>
      <c r="O5" s="59" t="s">
        <v>7</v>
      </c>
      <c r="P5" s="402"/>
      <c r="Q5" s="59" t="s">
        <v>6</v>
      </c>
      <c r="R5" s="59" t="s">
        <v>7</v>
      </c>
      <c r="S5" s="402"/>
      <c r="T5" s="59" t="s">
        <v>6</v>
      </c>
      <c r="U5" s="59" t="s">
        <v>7</v>
      </c>
      <c r="V5" s="402"/>
      <c r="W5" s="59" t="s">
        <v>6</v>
      </c>
      <c r="X5" s="59" t="s">
        <v>7</v>
      </c>
      <c r="Y5" s="402"/>
      <c r="Z5" s="59" t="s">
        <v>6</v>
      </c>
      <c r="AA5" s="59" t="s">
        <v>7</v>
      </c>
      <c r="AB5" s="402"/>
      <c r="AC5" s="59" t="s">
        <v>6</v>
      </c>
      <c r="AD5" s="59" t="s">
        <v>7</v>
      </c>
      <c r="AE5" s="402"/>
      <c r="AF5" s="59" t="s">
        <v>6</v>
      </c>
      <c r="AG5" s="59" t="s">
        <v>7</v>
      </c>
      <c r="AH5" s="402"/>
      <c r="AI5" s="59" t="s">
        <v>6</v>
      </c>
      <c r="AJ5" s="59" t="s">
        <v>7</v>
      </c>
      <c r="AK5" s="402"/>
      <c r="AL5" s="59" t="s">
        <v>6</v>
      </c>
      <c r="AM5" s="59" t="s">
        <v>7</v>
      </c>
      <c r="AN5" s="446"/>
      <c r="AO5" s="106"/>
    </row>
    <row r="6" spans="1:41" ht="15.75" customHeight="1">
      <c r="A6" s="166">
        <v>1</v>
      </c>
      <c r="B6" s="107" t="s">
        <v>91</v>
      </c>
      <c r="C6" s="108" t="s">
        <v>47</v>
      </c>
      <c r="D6" s="109">
        <v>2</v>
      </c>
      <c r="E6" s="166"/>
      <c r="F6" s="167">
        <v>12</v>
      </c>
      <c r="G6" s="69">
        <f aca="true" t="shared" si="0" ref="G6:G70">H6+I6</f>
        <v>34.04</v>
      </c>
      <c r="H6" s="59">
        <v>34.04</v>
      </c>
      <c r="I6" s="59"/>
      <c r="J6" s="69">
        <f aca="true" t="shared" si="1" ref="J6:J70">K6+L6</f>
        <v>34.04</v>
      </c>
      <c r="K6" s="59">
        <v>34.04</v>
      </c>
      <c r="L6" s="59"/>
      <c r="M6" s="69">
        <f aca="true" t="shared" si="2" ref="M6:M70">N6+O6</f>
        <v>54.79</v>
      </c>
      <c r="N6" s="59">
        <v>54.79</v>
      </c>
      <c r="O6" s="59"/>
      <c r="P6" s="69">
        <f>Q6+R6</f>
        <v>53.96</v>
      </c>
      <c r="Q6" s="59">
        <v>53.96</v>
      </c>
      <c r="R6" s="59"/>
      <c r="S6" s="69">
        <f>T6+U6</f>
        <v>54.12</v>
      </c>
      <c r="T6" s="59">
        <v>54.12</v>
      </c>
      <c r="U6" s="59"/>
      <c r="V6" s="69">
        <f>W6+X6</f>
        <v>55.63</v>
      </c>
      <c r="W6" s="202">
        <v>55.63</v>
      </c>
      <c r="X6" s="59"/>
      <c r="Y6" s="69">
        <f>Z6+AA6</f>
        <v>54.18</v>
      </c>
      <c r="Z6" s="202">
        <f>'[11]01.07.2021'!C24</f>
        <v>54.18</v>
      </c>
      <c r="AA6" s="202">
        <f>'[11]01.07.2021'!D24</f>
        <v>0</v>
      </c>
      <c r="AB6" s="69">
        <f>AC6+AD6</f>
        <v>57.99</v>
      </c>
      <c r="AC6" s="69">
        <v>57.99</v>
      </c>
      <c r="AD6" s="69"/>
      <c r="AE6" s="69">
        <f>AF6+AG6</f>
        <v>58.79</v>
      </c>
      <c r="AF6" s="69">
        <v>58.79</v>
      </c>
      <c r="AG6" s="69"/>
      <c r="AH6" s="69">
        <f>AI6+AJ6</f>
        <v>58.79</v>
      </c>
      <c r="AI6" s="69">
        <v>58.79</v>
      </c>
      <c r="AJ6" s="69"/>
      <c r="AK6" s="69">
        <f>AL6+AM6</f>
        <v>58.79</v>
      </c>
      <c r="AL6" s="69">
        <v>58.79</v>
      </c>
      <c r="AM6" s="69"/>
      <c r="AN6" s="69">
        <f>AK6/F6</f>
        <v>4.899166666666667</v>
      </c>
      <c r="AO6" s="106"/>
    </row>
    <row r="7" spans="1:41" ht="15" customHeight="1">
      <c r="A7" s="151">
        <v>2</v>
      </c>
      <c r="B7" s="107" t="s">
        <v>91</v>
      </c>
      <c r="C7" s="108" t="s">
        <v>47</v>
      </c>
      <c r="D7" s="109">
        <v>4</v>
      </c>
      <c r="E7" s="102"/>
      <c r="F7" s="102">
        <v>12</v>
      </c>
      <c r="G7" s="69">
        <f t="shared" si="0"/>
        <v>164.92000000000002</v>
      </c>
      <c r="H7" s="59">
        <v>95.78</v>
      </c>
      <c r="I7" s="59">
        <v>69.14</v>
      </c>
      <c r="J7" s="69">
        <f t="shared" si="1"/>
        <v>164.92000000000002</v>
      </c>
      <c r="K7" s="59">
        <v>95.78</v>
      </c>
      <c r="L7" s="59">
        <v>69.14</v>
      </c>
      <c r="M7" s="69">
        <f t="shared" si="2"/>
        <v>162.25</v>
      </c>
      <c r="N7" s="59">
        <v>95.12</v>
      </c>
      <c r="O7" s="59">
        <v>67.13</v>
      </c>
      <c r="P7" s="69">
        <f aca="true" t="shared" si="3" ref="P7:P70">Q7+R7</f>
        <v>159.25</v>
      </c>
      <c r="Q7" s="59">
        <v>93.07</v>
      </c>
      <c r="R7" s="59">
        <v>66.18</v>
      </c>
      <c r="S7" s="69">
        <f aca="true" t="shared" si="4" ref="S7:S70">T7+U7</f>
        <v>157.23000000000002</v>
      </c>
      <c r="T7" s="59">
        <v>91.45</v>
      </c>
      <c r="U7" s="59">
        <v>65.78</v>
      </c>
      <c r="V7" s="69">
        <f aca="true" t="shared" si="5" ref="V7:V70">W7+X7</f>
        <v>156.61</v>
      </c>
      <c r="W7" s="202">
        <v>92.46</v>
      </c>
      <c r="X7" s="202">
        <v>64.15</v>
      </c>
      <c r="Y7" s="69">
        <f aca="true" t="shared" si="6" ref="Y7:Y70">Z7+AA7</f>
        <v>154.42000000000002</v>
      </c>
      <c r="Z7" s="202">
        <f>'[11]01.07.2021'!C25</f>
        <v>91.25</v>
      </c>
      <c r="AA7" s="202">
        <f>'[11]01.07.2021'!D25</f>
        <v>63.17</v>
      </c>
      <c r="AB7" s="69">
        <f aca="true" t="shared" si="7" ref="AB7:AB70">AC7+AD7</f>
        <v>153.82</v>
      </c>
      <c r="AC7" s="69">
        <v>92.78</v>
      </c>
      <c r="AD7" s="69">
        <v>61.04</v>
      </c>
      <c r="AE7" s="69">
        <f aca="true" t="shared" si="8" ref="AE7:AE50">AF7+AG7</f>
        <v>155.74</v>
      </c>
      <c r="AF7" s="69">
        <v>95.86</v>
      </c>
      <c r="AG7" s="69">
        <v>59.88</v>
      </c>
      <c r="AH7" s="69">
        <f aca="true" t="shared" si="9" ref="AH7:AH50">AI7+AJ7</f>
        <v>155.74</v>
      </c>
      <c r="AI7" s="69">
        <v>95.86</v>
      </c>
      <c r="AJ7" s="69">
        <v>59.88</v>
      </c>
      <c r="AK7" s="69">
        <f aca="true" t="shared" si="10" ref="AK7:AK50">AL7+AM7</f>
        <v>145.74</v>
      </c>
      <c r="AL7" s="69">
        <v>85.86</v>
      </c>
      <c r="AM7" s="69">
        <v>59.88</v>
      </c>
      <c r="AN7" s="69">
        <f aca="true" t="shared" si="11" ref="AN7:AN70">AK7/F7</f>
        <v>12.145000000000001</v>
      </c>
      <c r="AO7" s="106"/>
    </row>
    <row r="8" spans="1:41" ht="15" customHeight="1">
      <c r="A8" s="192">
        <v>3</v>
      </c>
      <c r="B8" s="107" t="s">
        <v>91</v>
      </c>
      <c r="C8" s="108" t="s">
        <v>47</v>
      </c>
      <c r="D8" s="109">
        <v>8</v>
      </c>
      <c r="E8" s="102"/>
      <c r="F8" s="102">
        <v>12</v>
      </c>
      <c r="G8" s="69">
        <f t="shared" si="0"/>
        <v>100.96</v>
      </c>
      <c r="H8" s="59">
        <v>100.96</v>
      </c>
      <c r="I8" s="59"/>
      <c r="J8" s="69">
        <f t="shared" si="1"/>
        <v>100.96</v>
      </c>
      <c r="K8" s="59">
        <v>100.96</v>
      </c>
      <c r="L8" s="59"/>
      <c r="M8" s="69">
        <f t="shared" si="2"/>
        <v>35.32</v>
      </c>
      <c r="N8" s="59">
        <v>35.32</v>
      </c>
      <c r="O8" s="59"/>
      <c r="P8" s="69">
        <f t="shared" si="3"/>
        <v>32.17</v>
      </c>
      <c r="Q8" s="59">
        <v>32.17</v>
      </c>
      <c r="R8" s="59"/>
      <c r="S8" s="69">
        <f t="shared" si="4"/>
        <v>33.16</v>
      </c>
      <c r="T8" s="59">
        <v>33.16</v>
      </c>
      <c r="U8" s="59"/>
      <c r="V8" s="69">
        <f t="shared" si="5"/>
        <v>35.88</v>
      </c>
      <c r="W8" s="202">
        <v>35.88</v>
      </c>
      <c r="X8" s="202"/>
      <c r="Y8" s="69">
        <f t="shared" si="6"/>
        <v>34.95</v>
      </c>
      <c r="Z8" s="202">
        <f>'[11]01.07.2021'!C26</f>
        <v>34.95</v>
      </c>
      <c r="AA8" s="202">
        <f>'[11]01.07.2021'!D26</f>
        <v>0</v>
      </c>
      <c r="AB8" s="69">
        <f t="shared" si="7"/>
        <v>36.18</v>
      </c>
      <c r="AC8" s="69">
        <v>36.18</v>
      </c>
      <c r="AD8" s="69"/>
      <c r="AE8" s="69">
        <f t="shared" si="8"/>
        <v>37.44</v>
      </c>
      <c r="AF8" s="69">
        <v>37.44</v>
      </c>
      <c r="AG8" s="69"/>
      <c r="AH8" s="69">
        <f t="shared" si="9"/>
        <v>37.44</v>
      </c>
      <c r="AI8" s="69">
        <v>37.44</v>
      </c>
      <c r="AJ8" s="69"/>
      <c r="AK8" s="69">
        <f t="shared" si="10"/>
        <v>37.44</v>
      </c>
      <c r="AL8" s="69">
        <v>37.44</v>
      </c>
      <c r="AM8" s="69"/>
      <c r="AN8" s="69">
        <f t="shared" si="11"/>
        <v>3.1199999999999997</v>
      </c>
      <c r="AO8" s="106"/>
    </row>
    <row r="9" spans="1:41" ht="15" customHeight="1">
      <c r="A9" s="192">
        <v>4</v>
      </c>
      <c r="B9" s="107" t="s">
        <v>91</v>
      </c>
      <c r="C9" s="108" t="s">
        <v>94</v>
      </c>
      <c r="D9" s="109">
        <v>1</v>
      </c>
      <c r="E9" s="102"/>
      <c r="F9" s="102">
        <v>8</v>
      </c>
      <c r="G9" s="69">
        <f t="shared" si="0"/>
        <v>53.339999999999996</v>
      </c>
      <c r="H9" s="59">
        <v>50.33</v>
      </c>
      <c r="I9" s="59">
        <v>3.01</v>
      </c>
      <c r="J9" s="69">
        <f t="shared" si="1"/>
        <v>53.339999999999996</v>
      </c>
      <c r="K9" s="59">
        <v>50.33</v>
      </c>
      <c r="L9" s="59">
        <v>3.01</v>
      </c>
      <c r="M9" s="69">
        <f t="shared" si="2"/>
        <v>75.94</v>
      </c>
      <c r="N9" s="59">
        <v>73.92</v>
      </c>
      <c r="O9" s="59">
        <v>2.02</v>
      </c>
      <c r="P9" s="69">
        <f t="shared" si="3"/>
        <v>73.83000000000001</v>
      </c>
      <c r="Q9" s="59">
        <v>72.18</v>
      </c>
      <c r="R9" s="59">
        <v>1.65</v>
      </c>
      <c r="S9" s="69">
        <f t="shared" si="4"/>
        <v>72.9</v>
      </c>
      <c r="T9" s="59">
        <v>71.36</v>
      </c>
      <c r="U9" s="59">
        <v>1.54</v>
      </c>
      <c r="V9" s="69">
        <f t="shared" si="5"/>
        <v>73.99</v>
      </c>
      <c r="W9" s="202">
        <v>72.96</v>
      </c>
      <c r="X9" s="202">
        <v>1.03</v>
      </c>
      <c r="Y9" s="69">
        <f t="shared" si="6"/>
        <v>72.44</v>
      </c>
      <c r="Z9" s="202">
        <f>'[11]01.07.2021'!C9</f>
        <v>71.45</v>
      </c>
      <c r="AA9" s="202">
        <f>'[11]01.07.2021'!D9</f>
        <v>0.99</v>
      </c>
      <c r="AB9" s="69">
        <f t="shared" si="7"/>
        <v>82.16</v>
      </c>
      <c r="AC9" s="69">
        <v>82.13</v>
      </c>
      <c r="AD9" s="69">
        <v>0.03</v>
      </c>
      <c r="AE9" s="69">
        <f t="shared" si="8"/>
        <v>83.46</v>
      </c>
      <c r="AF9" s="69">
        <v>83.46</v>
      </c>
      <c r="AG9" s="69"/>
      <c r="AH9" s="69">
        <f t="shared" si="9"/>
        <v>83.46</v>
      </c>
      <c r="AI9" s="69">
        <v>83.46</v>
      </c>
      <c r="AJ9" s="69"/>
      <c r="AK9" s="69">
        <f t="shared" si="10"/>
        <v>83.46</v>
      </c>
      <c r="AL9" s="69">
        <v>83.46</v>
      </c>
      <c r="AM9" s="69"/>
      <c r="AN9" s="69">
        <f t="shared" si="11"/>
        <v>10.4325</v>
      </c>
      <c r="AO9" s="106"/>
    </row>
    <row r="10" spans="1:41" ht="15" customHeight="1">
      <c r="A10" s="192">
        <v>5</v>
      </c>
      <c r="B10" s="107" t="s">
        <v>91</v>
      </c>
      <c r="C10" s="108" t="s">
        <v>94</v>
      </c>
      <c r="D10" s="109">
        <v>2</v>
      </c>
      <c r="E10" s="102"/>
      <c r="F10" s="102">
        <v>8</v>
      </c>
      <c r="G10" s="69">
        <f t="shared" si="0"/>
        <v>37.46</v>
      </c>
      <c r="H10" s="59">
        <v>37.46</v>
      </c>
      <c r="I10" s="59"/>
      <c r="J10" s="69">
        <f t="shared" si="1"/>
        <v>37.46</v>
      </c>
      <c r="K10" s="59">
        <v>37.46</v>
      </c>
      <c r="L10" s="59"/>
      <c r="M10" s="69">
        <f t="shared" si="2"/>
        <v>46.14</v>
      </c>
      <c r="N10" s="59">
        <v>46.14</v>
      </c>
      <c r="O10" s="59"/>
      <c r="P10" s="69">
        <f t="shared" si="3"/>
        <v>45.97</v>
      </c>
      <c r="Q10" s="59">
        <v>45.97</v>
      </c>
      <c r="R10" s="59"/>
      <c r="S10" s="69">
        <f t="shared" si="4"/>
        <v>46.09</v>
      </c>
      <c r="T10" s="59">
        <v>46.09</v>
      </c>
      <c r="U10" s="59"/>
      <c r="V10" s="69">
        <f t="shared" si="5"/>
        <v>47.82</v>
      </c>
      <c r="W10" s="202">
        <v>47.82</v>
      </c>
      <c r="X10" s="202"/>
      <c r="Y10" s="69">
        <f t="shared" si="6"/>
        <v>46.91</v>
      </c>
      <c r="Z10" s="202">
        <f>'[11]01.07.2021'!C10</f>
        <v>46.91</v>
      </c>
      <c r="AA10" s="202">
        <f>'[11]01.07.2021'!D10</f>
        <v>0</v>
      </c>
      <c r="AB10" s="69">
        <f t="shared" si="7"/>
        <v>46</v>
      </c>
      <c r="AC10" s="69">
        <v>46</v>
      </c>
      <c r="AD10" s="69"/>
      <c r="AE10" s="69">
        <f t="shared" si="8"/>
        <v>47.15</v>
      </c>
      <c r="AF10" s="69">
        <v>47.15</v>
      </c>
      <c r="AG10" s="69"/>
      <c r="AH10" s="69">
        <f t="shared" si="9"/>
        <v>47.15</v>
      </c>
      <c r="AI10" s="69">
        <v>47.15</v>
      </c>
      <c r="AJ10" s="69"/>
      <c r="AK10" s="69">
        <f t="shared" si="10"/>
        <v>47.15</v>
      </c>
      <c r="AL10" s="69">
        <v>47.15</v>
      </c>
      <c r="AM10" s="69"/>
      <c r="AN10" s="69">
        <f t="shared" si="11"/>
        <v>5.89375</v>
      </c>
      <c r="AO10" s="106"/>
    </row>
    <row r="11" spans="1:41" ht="15" customHeight="1">
      <c r="A11" s="192">
        <v>6</v>
      </c>
      <c r="B11" s="107" t="s">
        <v>91</v>
      </c>
      <c r="C11" s="108" t="s">
        <v>94</v>
      </c>
      <c r="D11" s="109">
        <v>5</v>
      </c>
      <c r="E11" s="102"/>
      <c r="F11" s="102">
        <v>12</v>
      </c>
      <c r="G11" s="69">
        <f t="shared" si="0"/>
        <v>49.72</v>
      </c>
      <c r="H11" s="59">
        <v>49.72</v>
      </c>
      <c r="I11" s="59"/>
      <c r="J11" s="69">
        <f t="shared" si="1"/>
        <v>49.72</v>
      </c>
      <c r="K11" s="59">
        <v>49.72</v>
      </c>
      <c r="L11" s="59"/>
      <c r="M11" s="69">
        <f t="shared" si="2"/>
        <v>59.32</v>
      </c>
      <c r="N11" s="59">
        <v>59.32</v>
      </c>
      <c r="O11" s="59"/>
      <c r="P11" s="69">
        <f t="shared" si="3"/>
        <v>58.46</v>
      </c>
      <c r="Q11" s="59">
        <v>58.46</v>
      </c>
      <c r="R11" s="59"/>
      <c r="S11" s="69">
        <f t="shared" si="4"/>
        <v>59.7</v>
      </c>
      <c r="T11" s="59">
        <v>59.7</v>
      </c>
      <c r="U11" s="59"/>
      <c r="V11" s="69">
        <f t="shared" si="5"/>
        <v>60.12</v>
      </c>
      <c r="W11" s="202">
        <v>60.12</v>
      </c>
      <c r="X11" s="202"/>
      <c r="Y11" s="69">
        <f t="shared" si="6"/>
        <v>59.44</v>
      </c>
      <c r="Z11" s="202">
        <f>'[11]01.07.2021'!C11</f>
        <v>59.44</v>
      </c>
      <c r="AA11" s="202">
        <f>'[11]01.07.2021'!D11</f>
        <v>0</v>
      </c>
      <c r="AB11" s="69">
        <f t="shared" si="7"/>
        <v>51.22</v>
      </c>
      <c r="AC11" s="69">
        <v>51.22</v>
      </c>
      <c r="AD11" s="69"/>
      <c r="AE11" s="69">
        <f t="shared" si="8"/>
        <v>53.99</v>
      </c>
      <c r="AF11" s="69">
        <v>53.99</v>
      </c>
      <c r="AG11" s="69"/>
      <c r="AH11" s="69">
        <f t="shared" si="9"/>
        <v>53.99</v>
      </c>
      <c r="AI11" s="69">
        <v>53.99</v>
      </c>
      <c r="AJ11" s="69"/>
      <c r="AK11" s="69">
        <f t="shared" si="10"/>
        <v>53.99</v>
      </c>
      <c r="AL11" s="69">
        <v>53.99</v>
      </c>
      <c r="AM11" s="69"/>
      <c r="AN11" s="69">
        <f t="shared" si="11"/>
        <v>4.4991666666666665</v>
      </c>
      <c r="AO11" s="106"/>
    </row>
    <row r="12" spans="1:41" ht="15" customHeight="1">
      <c r="A12" s="192">
        <v>7</v>
      </c>
      <c r="B12" s="107" t="s">
        <v>91</v>
      </c>
      <c r="C12" s="108" t="s">
        <v>64</v>
      </c>
      <c r="D12" s="109">
        <v>28</v>
      </c>
      <c r="E12" s="102"/>
      <c r="F12" s="102">
        <v>8</v>
      </c>
      <c r="G12" s="69">
        <f t="shared" si="0"/>
        <v>60.25</v>
      </c>
      <c r="H12" s="59">
        <v>52.79</v>
      </c>
      <c r="I12" s="59">
        <v>7.46</v>
      </c>
      <c r="J12" s="69">
        <f t="shared" si="1"/>
        <v>60.25</v>
      </c>
      <c r="K12" s="59">
        <v>52.79</v>
      </c>
      <c r="L12" s="59">
        <v>7.46</v>
      </c>
      <c r="M12" s="69">
        <f t="shared" si="2"/>
        <v>60.79</v>
      </c>
      <c r="N12" s="59">
        <v>52.47</v>
      </c>
      <c r="O12" s="59">
        <v>8.32</v>
      </c>
      <c r="P12" s="69">
        <f t="shared" si="3"/>
        <v>58.27</v>
      </c>
      <c r="Q12" s="59">
        <v>51.17</v>
      </c>
      <c r="R12" s="59">
        <v>7.1</v>
      </c>
      <c r="S12" s="69">
        <f t="shared" si="4"/>
        <v>60.03</v>
      </c>
      <c r="T12" s="59">
        <v>52.47</v>
      </c>
      <c r="U12" s="59">
        <v>7.56</v>
      </c>
      <c r="V12" s="69">
        <f t="shared" si="5"/>
        <v>64.6</v>
      </c>
      <c r="W12" s="202">
        <v>55.64</v>
      </c>
      <c r="X12" s="202">
        <v>8.96</v>
      </c>
      <c r="Y12" s="69">
        <f t="shared" si="6"/>
        <v>56.94</v>
      </c>
      <c r="Z12" s="202">
        <f>'[11]01.07.2021'!C8</f>
        <v>54.8</v>
      </c>
      <c r="AA12" s="202">
        <f>'[11]01.07.2021'!D8</f>
        <v>2.14</v>
      </c>
      <c r="AB12" s="69">
        <f t="shared" si="7"/>
        <v>58.55</v>
      </c>
      <c r="AC12" s="69">
        <v>56.8</v>
      </c>
      <c r="AD12" s="69">
        <v>1.75</v>
      </c>
      <c r="AE12" s="69">
        <f t="shared" si="8"/>
        <v>58.25</v>
      </c>
      <c r="AF12" s="69">
        <v>57.07</v>
      </c>
      <c r="AG12" s="69">
        <v>1.18</v>
      </c>
      <c r="AH12" s="69">
        <f t="shared" si="9"/>
        <v>58.25</v>
      </c>
      <c r="AI12" s="69">
        <v>57.07</v>
      </c>
      <c r="AJ12" s="69">
        <v>1.18</v>
      </c>
      <c r="AK12" s="69">
        <f t="shared" si="10"/>
        <v>58.25</v>
      </c>
      <c r="AL12" s="69">
        <v>57.07</v>
      </c>
      <c r="AM12" s="69">
        <v>1.18</v>
      </c>
      <c r="AN12" s="69">
        <f t="shared" si="11"/>
        <v>7.28125</v>
      </c>
      <c r="AO12" s="106"/>
    </row>
    <row r="13" spans="1:41" ht="15" customHeight="1">
      <c r="A13" s="192">
        <v>8</v>
      </c>
      <c r="B13" s="107" t="s">
        <v>91</v>
      </c>
      <c r="C13" s="108" t="s">
        <v>65</v>
      </c>
      <c r="D13" s="109">
        <v>3</v>
      </c>
      <c r="E13" s="102"/>
      <c r="F13" s="102">
        <v>12</v>
      </c>
      <c r="G13" s="69">
        <f t="shared" si="0"/>
        <v>55.94</v>
      </c>
      <c r="H13" s="59">
        <v>55.03</v>
      </c>
      <c r="I13" s="59">
        <v>0.91</v>
      </c>
      <c r="J13" s="69">
        <f t="shared" si="1"/>
        <v>55.94</v>
      </c>
      <c r="K13" s="59">
        <v>55.03</v>
      </c>
      <c r="L13" s="59">
        <v>0.91</v>
      </c>
      <c r="M13" s="69">
        <f t="shared" si="2"/>
        <v>68.14</v>
      </c>
      <c r="N13" s="59">
        <v>68.02</v>
      </c>
      <c r="O13" s="59">
        <v>0.12</v>
      </c>
      <c r="P13" s="69">
        <f t="shared" si="3"/>
        <v>67.32</v>
      </c>
      <c r="Q13" s="59">
        <v>67.32</v>
      </c>
      <c r="R13" s="59"/>
      <c r="S13" s="69">
        <f t="shared" si="4"/>
        <v>68.02</v>
      </c>
      <c r="T13" s="59">
        <v>68.02</v>
      </c>
      <c r="U13" s="59"/>
      <c r="V13" s="69">
        <f t="shared" si="5"/>
        <v>69.03</v>
      </c>
      <c r="W13" s="202">
        <v>69.03</v>
      </c>
      <c r="X13" s="202"/>
      <c r="Y13" s="69">
        <f t="shared" si="6"/>
        <v>68.12</v>
      </c>
      <c r="Z13" s="202">
        <f>'[11]01.07.2021'!C12</f>
        <v>68.12</v>
      </c>
      <c r="AA13" s="202">
        <f>'[11]01.07.2021'!D12</f>
        <v>0</v>
      </c>
      <c r="AB13" s="69">
        <f t="shared" si="7"/>
        <v>77.13</v>
      </c>
      <c r="AC13" s="69">
        <v>77.13</v>
      </c>
      <c r="AD13" s="69"/>
      <c r="AE13" s="69">
        <f t="shared" si="8"/>
        <v>91.05</v>
      </c>
      <c r="AF13" s="69">
        <v>91.05</v>
      </c>
      <c r="AG13" s="69"/>
      <c r="AH13" s="69">
        <f t="shared" si="9"/>
        <v>91.05</v>
      </c>
      <c r="AI13" s="69">
        <v>91.05</v>
      </c>
      <c r="AJ13" s="69"/>
      <c r="AK13" s="69">
        <f t="shared" si="10"/>
        <v>91.05</v>
      </c>
      <c r="AL13" s="69">
        <v>91.05</v>
      </c>
      <c r="AM13" s="69"/>
      <c r="AN13" s="69">
        <f t="shared" si="11"/>
        <v>7.5874999999999995</v>
      </c>
      <c r="AO13" s="106"/>
    </row>
    <row r="14" spans="1:41" ht="15" customHeight="1">
      <c r="A14" s="192">
        <v>9</v>
      </c>
      <c r="B14" s="107" t="s">
        <v>91</v>
      </c>
      <c r="C14" s="108" t="s">
        <v>65</v>
      </c>
      <c r="D14" s="109">
        <v>5</v>
      </c>
      <c r="E14" s="102"/>
      <c r="F14" s="102">
        <v>12</v>
      </c>
      <c r="G14" s="69">
        <f t="shared" si="0"/>
        <v>4.17</v>
      </c>
      <c r="H14" s="59">
        <v>3.16</v>
      </c>
      <c r="I14" s="59">
        <v>1.01</v>
      </c>
      <c r="J14" s="69">
        <f t="shared" si="1"/>
        <v>4.17</v>
      </c>
      <c r="K14" s="59">
        <v>3.16</v>
      </c>
      <c r="L14" s="59">
        <v>1.01</v>
      </c>
      <c r="M14" s="69">
        <f t="shared" si="2"/>
        <v>7</v>
      </c>
      <c r="N14" s="59">
        <v>6.14</v>
      </c>
      <c r="O14" s="59">
        <v>0.86</v>
      </c>
      <c r="P14" s="69">
        <f t="shared" si="3"/>
        <v>5.19</v>
      </c>
      <c r="Q14" s="59">
        <v>5.19</v>
      </c>
      <c r="R14" s="59"/>
      <c r="S14" s="69">
        <f t="shared" si="4"/>
        <v>6.12</v>
      </c>
      <c r="T14" s="59">
        <v>6.12</v>
      </c>
      <c r="U14" s="59"/>
      <c r="V14" s="69">
        <f t="shared" si="5"/>
        <v>5.12</v>
      </c>
      <c r="W14" s="202">
        <v>5.12</v>
      </c>
      <c r="X14" s="202"/>
      <c r="Y14" s="69">
        <f t="shared" si="6"/>
        <v>4.69</v>
      </c>
      <c r="Z14" s="202">
        <f>'[11]01.07.2021'!C13</f>
        <v>4.69</v>
      </c>
      <c r="AA14" s="202">
        <f>'[11]01.07.2021'!D13</f>
        <v>0</v>
      </c>
      <c r="AB14" s="69">
        <f t="shared" si="7"/>
        <v>9.31</v>
      </c>
      <c r="AC14" s="69">
        <v>9.31</v>
      </c>
      <c r="AD14" s="69"/>
      <c r="AE14" s="69">
        <f t="shared" si="8"/>
        <v>10.22</v>
      </c>
      <c r="AF14" s="69">
        <v>10.22</v>
      </c>
      <c r="AG14" s="69"/>
      <c r="AH14" s="69">
        <f t="shared" si="9"/>
        <v>10.22</v>
      </c>
      <c r="AI14" s="69">
        <v>10.22</v>
      </c>
      <c r="AJ14" s="69"/>
      <c r="AK14" s="69">
        <f t="shared" si="10"/>
        <v>10.22</v>
      </c>
      <c r="AL14" s="69">
        <v>10.22</v>
      </c>
      <c r="AM14" s="69"/>
      <c r="AN14" s="69">
        <f t="shared" si="11"/>
        <v>0.8516666666666667</v>
      </c>
      <c r="AO14" s="106"/>
    </row>
    <row r="15" spans="1:41" ht="15" customHeight="1">
      <c r="A15" s="192">
        <v>10</v>
      </c>
      <c r="B15" s="107" t="s">
        <v>91</v>
      </c>
      <c r="C15" s="108" t="s">
        <v>65</v>
      </c>
      <c r="D15" s="109">
        <v>7</v>
      </c>
      <c r="E15" s="102"/>
      <c r="F15" s="102">
        <v>12</v>
      </c>
      <c r="G15" s="69">
        <f t="shared" si="0"/>
        <v>70.25</v>
      </c>
      <c r="H15" s="59">
        <v>69.65</v>
      </c>
      <c r="I15" s="169">
        <v>0.6</v>
      </c>
      <c r="J15" s="69">
        <f t="shared" si="1"/>
        <v>70.25</v>
      </c>
      <c r="K15" s="59">
        <v>69.65</v>
      </c>
      <c r="L15" s="169">
        <v>0.6</v>
      </c>
      <c r="M15" s="69">
        <f t="shared" si="2"/>
        <v>81.01</v>
      </c>
      <c r="N15" s="59">
        <v>80.78</v>
      </c>
      <c r="O15" s="169">
        <v>0.23</v>
      </c>
      <c r="P15" s="69">
        <f t="shared" si="3"/>
        <v>79.45</v>
      </c>
      <c r="Q15" s="59">
        <v>79.45</v>
      </c>
      <c r="R15" s="169"/>
      <c r="S15" s="69">
        <f t="shared" si="4"/>
        <v>80.44</v>
      </c>
      <c r="T15" s="59">
        <v>80.44</v>
      </c>
      <c r="U15" s="169"/>
      <c r="V15" s="69">
        <f t="shared" si="5"/>
        <v>79.25</v>
      </c>
      <c r="W15" s="202">
        <v>79.25</v>
      </c>
      <c r="X15" s="202"/>
      <c r="Y15" s="69">
        <f t="shared" si="6"/>
        <v>78.92</v>
      </c>
      <c r="Z15" s="202">
        <f>'[11]01.07.2021'!C14</f>
        <v>78.92</v>
      </c>
      <c r="AA15" s="202">
        <f>'[11]01.07.2021'!D14</f>
        <v>0</v>
      </c>
      <c r="AB15" s="69">
        <f t="shared" si="7"/>
        <v>89.45</v>
      </c>
      <c r="AC15" s="69">
        <v>89.45</v>
      </c>
      <c r="AD15" s="69"/>
      <c r="AE15" s="69">
        <f t="shared" si="8"/>
        <v>90.13</v>
      </c>
      <c r="AF15" s="69">
        <v>90.13</v>
      </c>
      <c r="AG15" s="69"/>
      <c r="AH15" s="69">
        <f t="shared" si="9"/>
        <v>90.13</v>
      </c>
      <c r="AI15" s="69">
        <v>90.13</v>
      </c>
      <c r="AJ15" s="69"/>
      <c r="AK15" s="69">
        <f t="shared" si="10"/>
        <v>90.13</v>
      </c>
      <c r="AL15" s="69">
        <v>90.13</v>
      </c>
      <c r="AM15" s="69"/>
      <c r="AN15" s="69">
        <f t="shared" si="11"/>
        <v>7.510833333333333</v>
      </c>
      <c r="AO15" s="106"/>
    </row>
    <row r="16" spans="1:41" ht="15" customHeight="1">
      <c r="A16" s="192">
        <v>11</v>
      </c>
      <c r="B16" s="107" t="s">
        <v>91</v>
      </c>
      <c r="C16" s="108" t="s">
        <v>65</v>
      </c>
      <c r="D16" s="109">
        <v>8</v>
      </c>
      <c r="E16" s="102"/>
      <c r="F16" s="102">
        <v>12</v>
      </c>
      <c r="G16" s="69">
        <f t="shared" si="0"/>
        <v>59.95</v>
      </c>
      <c r="H16" s="59">
        <v>55.96</v>
      </c>
      <c r="I16" s="59">
        <v>3.99</v>
      </c>
      <c r="J16" s="69">
        <f t="shared" si="1"/>
        <v>59.95</v>
      </c>
      <c r="K16" s="59">
        <v>55.96</v>
      </c>
      <c r="L16" s="59">
        <v>3.99</v>
      </c>
      <c r="M16" s="69">
        <f t="shared" si="2"/>
        <v>58.74</v>
      </c>
      <c r="N16" s="59">
        <v>55.96</v>
      </c>
      <c r="O16" s="59">
        <v>2.78</v>
      </c>
      <c r="P16" s="69">
        <f t="shared" si="3"/>
        <v>57.97</v>
      </c>
      <c r="Q16" s="59">
        <v>55.06</v>
      </c>
      <c r="R16" s="59">
        <v>2.91</v>
      </c>
      <c r="S16" s="69">
        <f t="shared" si="4"/>
        <v>59.239999999999995</v>
      </c>
      <c r="T16" s="59">
        <v>56.83</v>
      </c>
      <c r="U16" s="59">
        <v>2.41</v>
      </c>
      <c r="V16" s="69">
        <f t="shared" si="5"/>
        <v>59.150000000000006</v>
      </c>
      <c r="W16" s="202">
        <v>57.13</v>
      </c>
      <c r="X16" s="202">
        <v>2.02</v>
      </c>
      <c r="Y16" s="69">
        <f t="shared" si="6"/>
        <v>57.68</v>
      </c>
      <c r="Z16" s="202">
        <f>'[11]01.07.2021'!C15</f>
        <v>56.12</v>
      </c>
      <c r="AA16" s="202">
        <f>'[11]01.07.2021'!D15</f>
        <v>1.56</v>
      </c>
      <c r="AB16" s="69">
        <f t="shared" si="7"/>
        <v>50.2</v>
      </c>
      <c r="AC16" s="69">
        <v>49.64</v>
      </c>
      <c r="AD16" s="69">
        <v>0.56</v>
      </c>
      <c r="AE16" s="69">
        <f t="shared" si="8"/>
        <v>51.16</v>
      </c>
      <c r="AF16" s="69">
        <v>51.16</v>
      </c>
      <c r="AG16" s="69"/>
      <c r="AH16" s="69">
        <f t="shared" si="9"/>
        <v>51.16</v>
      </c>
      <c r="AI16" s="69">
        <v>51.16</v>
      </c>
      <c r="AJ16" s="69"/>
      <c r="AK16" s="69">
        <f t="shared" si="10"/>
        <v>51.16</v>
      </c>
      <c r="AL16" s="69">
        <v>51.16</v>
      </c>
      <c r="AM16" s="69"/>
      <c r="AN16" s="69">
        <f t="shared" si="11"/>
        <v>4.263333333333333</v>
      </c>
      <c r="AO16" s="106"/>
    </row>
    <row r="17" spans="1:41" ht="15" customHeight="1">
      <c r="A17" s="192">
        <v>12</v>
      </c>
      <c r="B17" s="107" t="s">
        <v>91</v>
      </c>
      <c r="C17" s="108" t="s">
        <v>66</v>
      </c>
      <c r="D17" s="109">
        <v>2</v>
      </c>
      <c r="E17" s="102"/>
      <c r="F17" s="102">
        <v>8</v>
      </c>
      <c r="G17" s="69">
        <f t="shared" si="0"/>
        <v>75.36</v>
      </c>
      <c r="H17" s="59">
        <v>75.36</v>
      </c>
      <c r="I17" s="59"/>
      <c r="J17" s="69">
        <f t="shared" si="1"/>
        <v>75.36</v>
      </c>
      <c r="K17" s="59">
        <v>75.36</v>
      </c>
      <c r="L17" s="59"/>
      <c r="M17" s="69">
        <f t="shared" si="2"/>
        <v>95.06</v>
      </c>
      <c r="N17" s="59">
        <v>95.06</v>
      </c>
      <c r="O17" s="59"/>
      <c r="P17" s="69">
        <f t="shared" si="3"/>
        <v>94.78</v>
      </c>
      <c r="Q17" s="59">
        <v>94.78</v>
      </c>
      <c r="R17" s="59"/>
      <c r="S17" s="69">
        <f t="shared" si="4"/>
        <v>96.73</v>
      </c>
      <c r="T17" s="59">
        <v>96.73</v>
      </c>
      <c r="U17" s="59"/>
      <c r="V17" s="69">
        <f t="shared" si="5"/>
        <v>99.16</v>
      </c>
      <c r="W17" s="202">
        <v>99.16</v>
      </c>
      <c r="X17" s="59"/>
      <c r="Y17" s="69">
        <f t="shared" si="6"/>
        <v>97</v>
      </c>
      <c r="Z17" s="202">
        <f>'[11]01.07.2021'!C16</f>
        <v>97</v>
      </c>
      <c r="AA17" s="202">
        <f>'[11]01.07.2021'!D16</f>
        <v>0</v>
      </c>
      <c r="AB17" s="69">
        <f t="shared" si="7"/>
        <v>110.56</v>
      </c>
      <c r="AC17" s="69">
        <v>110.56</v>
      </c>
      <c r="AD17" s="69"/>
      <c r="AE17" s="69">
        <f t="shared" si="8"/>
        <v>72.44</v>
      </c>
      <c r="AF17" s="69">
        <v>72.44</v>
      </c>
      <c r="AG17" s="69"/>
      <c r="AH17" s="69">
        <f t="shared" si="9"/>
        <v>72.44</v>
      </c>
      <c r="AI17" s="69">
        <v>72.44</v>
      </c>
      <c r="AJ17" s="69"/>
      <c r="AK17" s="69">
        <f t="shared" si="10"/>
        <v>72.44</v>
      </c>
      <c r="AL17" s="69">
        <v>72.44</v>
      </c>
      <c r="AM17" s="69"/>
      <c r="AN17" s="69">
        <f t="shared" si="11"/>
        <v>9.055</v>
      </c>
      <c r="AO17" s="106"/>
    </row>
    <row r="18" spans="1:41" ht="15" customHeight="1">
      <c r="A18" s="192">
        <v>13</v>
      </c>
      <c r="B18" s="107" t="s">
        <v>91</v>
      </c>
      <c r="C18" s="108" t="s">
        <v>16</v>
      </c>
      <c r="D18" s="109">
        <v>30</v>
      </c>
      <c r="E18" s="102"/>
      <c r="F18" s="102">
        <v>20</v>
      </c>
      <c r="G18" s="69">
        <f t="shared" si="0"/>
        <v>158.2</v>
      </c>
      <c r="H18" s="59">
        <v>130.56</v>
      </c>
      <c r="I18" s="59">
        <v>27.64</v>
      </c>
      <c r="J18" s="69">
        <f t="shared" si="1"/>
        <v>158.2</v>
      </c>
      <c r="K18" s="59">
        <v>130.56</v>
      </c>
      <c r="L18" s="59">
        <v>27.64</v>
      </c>
      <c r="M18" s="69">
        <f t="shared" si="2"/>
        <v>171.54000000000002</v>
      </c>
      <c r="N18" s="59">
        <v>144.36</v>
      </c>
      <c r="O18" s="59">
        <v>27.18</v>
      </c>
      <c r="P18" s="69">
        <f t="shared" si="3"/>
        <v>170.9</v>
      </c>
      <c r="Q18" s="59">
        <v>143.96</v>
      </c>
      <c r="R18" s="59">
        <v>26.94</v>
      </c>
      <c r="S18" s="69">
        <f t="shared" si="4"/>
        <v>172.11</v>
      </c>
      <c r="T18" s="59">
        <v>144.15</v>
      </c>
      <c r="U18" s="59">
        <v>27.96</v>
      </c>
      <c r="V18" s="69">
        <f t="shared" si="5"/>
        <v>175.53000000000003</v>
      </c>
      <c r="W18" s="202">
        <v>149.36</v>
      </c>
      <c r="X18" s="202">
        <v>26.17</v>
      </c>
      <c r="Y18" s="69">
        <f t="shared" si="6"/>
        <v>171.10000000000002</v>
      </c>
      <c r="Z18" s="202">
        <f>'[11]01.07.2021'!C17</f>
        <v>145.96</v>
      </c>
      <c r="AA18" s="202">
        <f>'[11]01.07.2021'!D17</f>
        <v>25.14</v>
      </c>
      <c r="AB18" s="69">
        <f t="shared" si="7"/>
        <v>180.47</v>
      </c>
      <c r="AC18" s="69">
        <v>157.32</v>
      </c>
      <c r="AD18" s="69">
        <v>23.15</v>
      </c>
      <c r="AE18" s="69">
        <f t="shared" si="8"/>
        <v>181.36</v>
      </c>
      <c r="AF18" s="69">
        <v>159.62</v>
      </c>
      <c r="AG18" s="69">
        <v>21.74</v>
      </c>
      <c r="AH18" s="69">
        <f t="shared" si="9"/>
        <v>184.60000000000002</v>
      </c>
      <c r="AI18" s="69">
        <v>162.86</v>
      </c>
      <c r="AJ18" s="69">
        <v>21.74</v>
      </c>
      <c r="AK18" s="69">
        <f t="shared" si="10"/>
        <v>184.60000000000002</v>
      </c>
      <c r="AL18" s="69">
        <v>162.86</v>
      </c>
      <c r="AM18" s="69">
        <v>21.74</v>
      </c>
      <c r="AN18" s="69">
        <f t="shared" si="11"/>
        <v>9.23</v>
      </c>
      <c r="AO18" s="106"/>
    </row>
    <row r="19" spans="1:41" ht="15" customHeight="1">
      <c r="A19" s="192">
        <v>14</v>
      </c>
      <c r="B19" s="107" t="s">
        <v>91</v>
      </c>
      <c r="C19" s="111" t="s">
        <v>16</v>
      </c>
      <c r="D19" s="109">
        <v>32</v>
      </c>
      <c r="E19" s="102"/>
      <c r="F19" s="102">
        <v>12</v>
      </c>
      <c r="G19" s="69">
        <f t="shared" si="0"/>
        <v>160.09</v>
      </c>
      <c r="H19" s="59">
        <v>124.61</v>
      </c>
      <c r="I19" s="59">
        <v>35.48</v>
      </c>
      <c r="J19" s="69">
        <f t="shared" si="1"/>
        <v>160.09</v>
      </c>
      <c r="K19" s="59">
        <v>124.61</v>
      </c>
      <c r="L19" s="59">
        <v>35.48</v>
      </c>
      <c r="M19" s="69">
        <f t="shared" si="2"/>
        <v>172.22</v>
      </c>
      <c r="N19" s="59">
        <v>137.85</v>
      </c>
      <c r="O19" s="59">
        <v>34.37</v>
      </c>
      <c r="P19" s="69">
        <f t="shared" si="3"/>
        <v>168.75</v>
      </c>
      <c r="Q19" s="59">
        <v>135.28</v>
      </c>
      <c r="R19" s="59">
        <v>33.47</v>
      </c>
      <c r="S19" s="69">
        <f t="shared" si="4"/>
        <v>167.69</v>
      </c>
      <c r="T19" s="59">
        <v>136.22</v>
      </c>
      <c r="U19" s="59">
        <v>31.47</v>
      </c>
      <c r="V19" s="69">
        <f t="shared" si="5"/>
        <v>172.69</v>
      </c>
      <c r="W19" s="202">
        <v>142.55</v>
      </c>
      <c r="X19" s="202">
        <v>30.14</v>
      </c>
      <c r="Y19" s="69">
        <f t="shared" si="6"/>
        <v>171.16</v>
      </c>
      <c r="Z19" s="202">
        <f>'[11]01.07.2021'!C18</f>
        <v>141.15</v>
      </c>
      <c r="AA19" s="202">
        <f>'[11]01.07.2021'!D18</f>
        <v>30.01</v>
      </c>
      <c r="AB19" s="69">
        <f t="shared" si="7"/>
        <v>182.43</v>
      </c>
      <c r="AC19" s="69">
        <v>153.65</v>
      </c>
      <c r="AD19" s="69">
        <v>28.78</v>
      </c>
      <c r="AE19" s="69">
        <f t="shared" si="8"/>
        <v>181.20000000000002</v>
      </c>
      <c r="AF19" s="69">
        <v>153.65</v>
      </c>
      <c r="AG19" s="69">
        <v>27.55</v>
      </c>
      <c r="AH19" s="69">
        <f t="shared" si="9"/>
        <v>181.20000000000002</v>
      </c>
      <c r="AI19" s="69">
        <v>153.65</v>
      </c>
      <c r="AJ19" s="69">
        <v>27.55</v>
      </c>
      <c r="AK19" s="69">
        <f t="shared" si="10"/>
        <v>181.20000000000002</v>
      </c>
      <c r="AL19" s="69">
        <v>153.65</v>
      </c>
      <c r="AM19" s="69">
        <v>27.55</v>
      </c>
      <c r="AN19" s="69">
        <f t="shared" si="11"/>
        <v>15.100000000000001</v>
      </c>
      <c r="AO19" s="106"/>
    </row>
    <row r="20" spans="1:41" ht="15" customHeight="1">
      <c r="A20" s="192">
        <v>15</v>
      </c>
      <c r="B20" s="107" t="s">
        <v>91</v>
      </c>
      <c r="C20" s="108" t="s">
        <v>16</v>
      </c>
      <c r="D20" s="109">
        <v>48</v>
      </c>
      <c r="E20" s="102"/>
      <c r="F20" s="102">
        <v>12</v>
      </c>
      <c r="G20" s="69">
        <f t="shared" si="0"/>
        <v>89.78</v>
      </c>
      <c r="H20" s="59">
        <v>70.33</v>
      </c>
      <c r="I20" s="59">
        <v>19.45</v>
      </c>
      <c r="J20" s="69">
        <f t="shared" si="1"/>
        <v>89.78</v>
      </c>
      <c r="K20" s="59">
        <v>70.33</v>
      </c>
      <c r="L20" s="59">
        <v>19.45</v>
      </c>
      <c r="M20" s="69">
        <f t="shared" si="2"/>
        <v>85.7</v>
      </c>
      <c r="N20" s="59">
        <v>68.14</v>
      </c>
      <c r="O20" s="59">
        <v>17.56</v>
      </c>
      <c r="P20" s="69">
        <f t="shared" si="3"/>
        <v>84.36</v>
      </c>
      <c r="Q20" s="59">
        <v>67.94</v>
      </c>
      <c r="R20" s="59">
        <v>16.42</v>
      </c>
      <c r="S20" s="69">
        <f t="shared" si="4"/>
        <v>83.26</v>
      </c>
      <c r="T20" s="59">
        <v>68.09</v>
      </c>
      <c r="U20" s="59">
        <v>15.17</v>
      </c>
      <c r="V20" s="69">
        <f t="shared" si="5"/>
        <v>84</v>
      </c>
      <c r="W20" s="202">
        <v>69.22</v>
      </c>
      <c r="X20" s="202">
        <v>14.78</v>
      </c>
      <c r="Y20" s="69">
        <f t="shared" si="6"/>
        <v>82.36</v>
      </c>
      <c r="Z20" s="202">
        <f>'[11]01.07.2021'!C19</f>
        <v>68.22</v>
      </c>
      <c r="AA20" s="202">
        <f>'[11]01.07.2021'!D19</f>
        <v>14.14</v>
      </c>
      <c r="AB20" s="69">
        <f t="shared" si="7"/>
        <v>73.21000000000001</v>
      </c>
      <c r="AC20" s="69">
        <v>60.07</v>
      </c>
      <c r="AD20" s="69">
        <v>13.14</v>
      </c>
      <c r="AE20" s="69">
        <f t="shared" si="8"/>
        <v>64.84</v>
      </c>
      <c r="AF20" s="69">
        <v>52.78</v>
      </c>
      <c r="AG20" s="69">
        <v>12.06</v>
      </c>
      <c r="AH20" s="69">
        <f t="shared" si="9"/>
        <v>64.84</v>
      </c>
      <c r="AI20" s="69">
        <v>52.78</v>
      </c>
      <c r="AJ20" s="69">
        <v>12.06</v>
      </c>
      <c r="AK20" s="69">
        <f t="shared" si="10"/>
        <v>64.84</v>
      </c>
      <c r="AL20" s="69">
        <v>52.78</v>
      </c>
      <c r="AM20" s="69">
        <v>12.06</v>
      </c>
      <c r="AN20" s="69">
        <f t="shared" si="11"/>
        <v>5.403333333333333</v>
      </c>
      <c r="AO20" s="106"/>
    </row>
    <row r="21" spans="1:41" ht="15" customHeight="1">
      <c r="A21" s="192">
        <v>16</v>
      </c>
      <c r="B21" s="107" t="s">
        <v>91</v>
      </c>
      <c r="C21" s="108" t="s">
        <v>16</v>
      </c>
      <c r="D21" s="109">
        <v>49</v>
      </c>
      <c r="E21" s="102" t="s">
        <v>17</v>
      </c>
      <c r="F21" s="102">
        <v>12</v>
      </c>
      <c r="G21" s="69">
        <f t="shared" si="0"/>
        <v>81.92</v>
      </c>
      <c r="H21" s="59">
        <v>81.92</v>
      </c>
      <c r="I21" s="59"/>
      <c r="J21" s="69">
        <f t="shared" si="1"/>
        <v>81.92</v>
      </c>
      <c r="K21" s="59">
        <v>81.92</v>
      </c>
      <c r="L21" s="59"/>
      <c r="M21" s="69">
        <f t="shared" si="2"/>
        <v>83.96</v>
      </c>
      <c r="N21" s="59">
        <v>83.96</v>
      </c>
      <c r="O21" s="59"/>
      <c r="P21" s="69">
        <f t="shared" si="3"/>
        <v>82.22</v>
      </c>
      <c r="Q21" s="59">
        <v>82.22</v>
      </c>
      <c r="R21" s="59"/>
      <c r="S21" s="69">
        <f t="shared" si="4"/>
        <v>81.47</v>
      </c>
      <c r="T21" s="59">
        <v>81.47</v>
      </c>
      <c r="U21" s="59"/>
      <c r="V21" s="69">
        <f t="shared" si="5"/>
        <v>86.15</v>
      </c>
      <c r="W21" s="202">
        <v>86.15</v>
      </c>
      <c r="X21" s="202"/>
      <c r="Y21" s="69">
        <f t="shared" si="6"/>
        <v>88.14</v>
      </c>
      <c r="Z21" s="202">
        <f>'[11]01.07.2021'!C20</f>
        <v>88.14</v>
      </c>
      <c r="AA21" s="202">
        <f>'[11]01.07.2021'!D20</f>
        <v>0</v>
      </c>
      <c r="AB21" s="69">
        <f t="shared" si="7"/>
        <v>89.56</v>
      </c>
      <c r="AC21" s="69">
        <v>89.56</v>
      </c>
      <c r="AD21" s="69"/>
      <c r="AE21" s="69">
        <f t="shared" si="8"/>
        <v>85.63</v>
      </c>
      <c r="AF21" s="69">
        <v>85.63</v>
      </c>
      <c r="AG21" s="69"/>
      <c r="AH21" s="69">
        <f t="shared" si="9"/>
        <v>85.63</v>
      </c>
      <c r="AI21" s="69">
        <v>85.63</v>
      </c>
      <c r="AJ21" s="69"/>
      <c r="AK21" s="69">
        <f t="shared" si="10"/>
        <v>85.63</v>
      </c>
      <c r="AL21" s="69">
        <v>85.63</v>
      </c>
      <c r="AM21" s="69"/>
      <c r="AN21" s="69">
        <f t="shared" si="11"/>
        <v>7.135833333333333</v>
      </c>
      <c r="AO21" s="106"/>
    </row>
    <row r="22" spans="1:41" ht="15" customHeight="1">
      <c r="A22" s="192">
        <v>17</v>
      </c>
      <c r="B22" s="107" t="s">
        <v>91</v>
      </c>
      <c r="C22" s="108" t="s">
        <v>16</v>
      </c>
      <c r="D22" s="109">
        <v>52</v>
      </c>
      <c r="E22" s="102" t="s">
        <v>18</v>
      </c>
      <c r="F22" s="102">
        <v>12</v>
      </c>
      <c r="G22" s="69">
        <f t="shared" si="0"/>
        <v>65.48</v>
      </c>
      <c r="H22" s="59">
        <v>65.48</v>
      </c>
      <c r="I22" s="59"/>
      <c r="J22" s="69">
        <f t="shared" si="1"/>
        <v>65.48</v>
      </c>
      <c r="K22" s="59">
        <v>65.48</v>
      </c>
      <c r="L22" s="59"/>
      <c r="M22" s="69">
        <f t="shared" si="2"/>
        <v>85.02</v>
      </c>
      <c r="N22" s="59">
        <v>85.02</v>
      </c>
      <c r="O22" s="59"/>
      <c r="P22" s="69">
        <f t="shared" si="3"/>
        <v>83.46</v>
      </c>
      <c r="Q22" s="59">
        <v>83.46</v>
      </c>
      <c r="R22" s="59"/>
      <c r="S22" s="69">
        <f t="shared" si="4"/>
        <v>84.68</v>
      </c>
      <c r="T22" s="59">
        <v>84.68</v>
      </c>
      <c r="U22" s="59"/>
      <c r="V22" s="69">
        <f t="shared" si="5"/>
        <v>85.44</v>
      </c>
      <c r="W22" s="202">
        <v>85.44</v>
      </c>
      <c r="X22" s="202"/>
      <c r="Y22" s="69">
        <f t="shared" si="6"/>
        <v>84.96</v>
      </c>
      <c r="Z22" s="202">
        <f>'[11]01.07.2021'!C21</f>
        <v>84.96</v>
      </c>
      <c r="AA22" s="202">
        <f>'[11]01.07.2021'!D21</f>
        <v>0</v>
      </c>
      <c r="AB22" s="69">
        <f t="shared" si="7"/>
        <v>82.74</v>
      </c>
      <c r="AC22" s="69">
        <v>82.74</v>
      </c>
      <c r="AD22" s="69"/>
      <c r="AE22" s="69">
        <f t="shared" si="8"/>
        <v>84.19</v>
      </c>
      <c r="AF22" s="69">
        <v>84.19</v>
      </c>
      <c r="AG22" s="69"/>
      <c r="AH22" s="69">
        <f t="shared" si="9"/>
        <v>84.19</v>
      </c>
      <c r="AI22" s="69">
        <v>84.19</v>
      </c>
      <c r="AJ22" s="69"/>
      <c r="AK22" s="69">
        <f t="shared" si="10"/>
        <v>84.19</v>
      </c>
      <c r="AL22" s="69">
        <v>84.19</v>
      </c>
      <c r="AM22" s="69"/>
      <c r="AN22" s="69">
        <f t="shared" si="11"/>
        <v>7.015833333333333</v>
      </c>
      <c r="AO22" s="106"/>
    </row>
    <row r="23" spans="1:41" ht="15" customHeight="1">
      <c r="A23" s="192">
        <v>18</v>
      </c>
      <c r="B23" s="107" t="s">
        <v>91</v>
      </c>
      <c r="C23" s="108" t="s">
        <v>16</v>
      </c>
      <c r="D23" s="109">
        <v>54</v>
      </c>
      <c r="E23" s="102" t="s">
        <v>17</v>
      </c>
      <c r="F23" s="102">
        <v>12</v>
      </c>
      <c r="G23" s="69">
        <f t="shared" si="0"/>
        <v>71.96</v>
      </c>
      <c r="H23" s="59">
        <v>71.96</v>
      </c>
      <c r="I23" s="59"/>
      <c r="J23" s="69">
        <f t="shared" si="1"/>
        <v>71.96</v>
      </c>
      <c r="K23" s="59">
        <v>71.96</v>
      </c>
      <c r="L23" s="59"/>
      <c r="M23" s="69">
        <f t="shared" si="2"/>
        <v>71.54</v>
      </c>
      <c r="N23" s="59">
        <v>71.54</v>
      </c>
      <c r="O23" s="59"/>
      <c r="P23" s="69">
        <f t="shared" si="3"/>
        <v>68.42</v>
      </c>
      <c r="Q23" s="59">
        <v>68.42</v>
      </c>
      <c r="R23" s="59"/>
      <c r="S23" s="69">
        <f t="shared" si="4"/>
        <v>69.08</v>
      </c>
      <c r="T23" s="59">
        <v>69.08</v>
      </c>
      <c r="U23" s="59"/>
      <c r="V23" s="69">
        <f t="shared" si="5"/>
        <v>72.44</v>
      </c>
      <c r="W23" s="202">
        <v>72.44</v>
      </c>
      <c r="X23" s="202"/>
      <c r="Y23" s="69">
        <f t="shared" si="6"/>
        <v>71.4</v>
      </c>
      <c r="Z23" s="202">
        <f>'[11]01.07.2021'!C22</f>
        <v>71.4</v>
      </c>
      <c r="AA23" s="202">
        <f>'[11]01.07.2021'!D22</f>
        <v>0</v>
      </c>
      <c r="AB23" s="69">
        <f t="shared" si="7"/>
        <v>71.96</v>
      </c>
      <c r="AC23" s="69">
        <v>71.96</v>
      </c>
      <c r="AD23" s="69"/>
      <c r="AE23" s="69">
        <f t="shared" si="8"/>
        <v>93.22</v>
      </c>
      <c r="AF23" s="69">
        <v>93.22</v>
      </c>
      <c r="AG23" s="69"/>
      <c r="AH23" s="69">
        <f t="shared" si="9"/>
        <v>93.22</v>
      </c>
      <c r="AI23" s="69">
        <v>93.22</v>
      </c>
      <c r="AJ23" s="69"/>
      <c r="AK23" s="69">
        <f t="shared" si="10"/>
        <v>93.22</v>
      </c>
      <c r="AL23" s="69">
        <v>93.22</v>
      </c>
      <c r="AM23" s="69"/>
      <c r="AN23" s="69">
        <f t="shared" si="11"/>
        <v>7.7683333333333335</v>
      </c>
      <c r="AO23" s="106"/>
    </row>
    <row r="24" spans="1:41" ht="15" customHeight="1">
      <c r="A24" s="192">
        <v>19</v>
      </c>
      <c r="B24" s="107" t="s">
        <v>91</v>
      </c>
      <c r="C24" s="108" t="s">
        <v>16</v>
      </c>
      <c r="D24" s="109">
        <v>56</v>
      </c>
      <c r="E24" s="102" t="s">
        <v>18</v>
      </c>
      <c r="F24" s="102">
        <v>12</v>
      </c>
      <c r="G24" s="69">
        <f t="shared" si="0"/>
        <v>50.34</v>
      </c>
      <c r="H24" s="59">
        <v>50.34</v>
      </c>
      <c r="I24" s="59"/>
      <c r="J24" s="69">
        <f t="shared" si="1"/>
        <v>50.34</v>
      </c>
      <c r="K24" s="59">
        <v>50.34</v>
      </c>
      <c r="L24" s="59"/>
      <c r="M24" s="69">
        <f t="shared" si="2"/>
        <v>52.68</v>
      </c>
      <c r="N24" s="59">
        <v>52.68</v>
      </c>
      <c r="O24" s="59"/>
      <c r="P24" s="69">
        <f t="shared" si="3"/>
        <v>50.16</v>
      </c>
      <c r="Q24" s="59">
        <v>50.16</v>
      </c>
      <c r="R24" s="59"/>
      <c r="S24" s="69">
        <f t="shared" si="4"/>
        <v>51.42</v>
      </c>
      <c r="T24" s="59">
        <v>51.42</v>
      </c>
      <c r="U24" s="59"/>
      <c r="V24" s="69">
        <f t="shared" si="5"/>
        <v>52.64</v>
      </c>
      <c r="W24" s="202">
        <v>52.64</v>
      </c>
      <c r="X24" s="202"/>
      <c r="Y24" s="69">
        <f t="shared" si="6"/>
        <v>51.69</v>
      </c>
      <c r="Z24" s="202">
        <f>'[11]01.07.2021'!C23</f>
        <v>51.69</v>
      </c>
      <c r="AA24" s="202">
        <f>'[11]01.07.2021'!D23</f>
        <v>0</v>
      </c>
      <c r="AB24" s="69">
        <f t="shared" si="7"/>
        <v>50.13</v>
      </c>
      <c r="AC24" s="69">
        <v>50.13</v>
      </c>
      <c r="AD24" s="69"/>
      <c r="AE24" s="69">
        <f t="shared" si="8"/>
        <v>52.09</v>
      </c>
      <c r="AF24" s="69">
        <v>52.09</v>
      </c>
      <c r="AG24" s="69"/>
      <c r="AH24" s="69">
        <f t="shared" si="9"/>
        <v>52.09</v>
      </c>
      <c r="AI24" s="69">
        <v>52.09</v>
      </c>
      <c r="AJ24" s="69"/>
      <c r="AK24" s="69">
        <f t="shared" si="10"/>
        <v>52.09</v>
      </c>
      <c r="AL24" s="69">
        <v>52.09</v>
      </c>
      <c r="AM24" s="69"/>
      <c r="AN24" s="69">
        <f t="shared" si="11"/>
        <v>4.340833333333333</v>
      </c>
      <c r="AO24" s="106"/>
    </row>
    <row r="25" spans="1:41" ht="15" customHeight="1">
      <c r="A25" s="192">
        <v>20</v>
      </c>
      <c r="B25" s="107" t="s">
        <v>91</v>
      </c>
      <c r="C25" s="108" t="s">
        <v>49</v>
      </c>
      <c r="D25" s="109">
        <v>4</v>
      </c>
      <c r="E25" s="102"/>
      <c r="F25" s="102">
        <v>12</v>
      </c>
      <c r="G25" s="69">
        <f t="shared" si="0"/>
        <v>48.17</v>
      </c>
      <c r="H25" s="59">
        <v>48.17</v>
      </c>
      <c r="I25" s="59"/>
      <c r="J25" s="69">
        <f t="shared" si="1"/>
        <v>48.17</v>
      </c>
      <c r="K25" s="59">
        <v>48.17</v>
      </c>
      <c r="L25" s="59"/>
      <c r="M25" s="69">
        <f t="shared" si="2"/>
        <v>50.47</v>
      </c>
      <c r="N25" s="59">
        <v>50.47</v>
      </c>
      <c r="O25" s="59"/>
      <c r="P25" s="69">
        <f t="shared" si="3"/>
        <v>48.9</v>
      </c>
      <c r="Q25" s="59">
        <v>48.9</v>
      </c>
      <c r="R25" s="59"/>
      <c r="S25" s="69">
        <f t="shared" si="4"/>
        <v>49.05</v>
      </c>
      <c r="T25" s="59">
        <v>49.05</v>
      </c>
      <c r="U25" s="59"/>
      <c r="V25" s="69">
        <f t="shared" si="5"/>
        <v>52.46</v>
      </c>
      <c r="W25" s="202">
        <v>52.46</v>
      </c>
      <c r="X25" s="59"/>
      <c r="Y25" s="69">
        <f t="shared" si="6"/>
        <v>51.47</v>
      </c>
      <c r="Z25" s="202">
        <f>'[11]01.07.2021'!C27</f>
        <v>51.47</v>
      </c>
      <c r="AA25" s="202">
        <f>'[11]01.07.2021'!D27</f>
        <v>0</v>
      </c>
      <c r="AB25" s="69">
        <f t="shared" si="7"/>
        <v>51.78</v>
      </c>
      <c r="AC25" s="69">
        <v>51.78</v>
      </c>
      <c r="AD25" s="69"/>
      <c r="AE25" s="69">
        <f t="shared" si="8"/>
        <v>53.98</v>
      </c>
      <c r="AF25" s="69">
        <v>53.98</v>
      </c>
      <c r="AG25" s="69"/>
      <c r="AH25" s="69">
        <f t="shared" si="9"/>
        <v>53.98</v>
      </c>
      <c r="AI25" s="69">
        <v>53.98</v>
      </c>
      <c r="AJ25" s="69"/>
      <c r="AK25" s="69">
        <f t="shared" si="10"/>
        <v>53.98</v>
      </c>
      <c r="AL25" s="69">
        <v>53.98</v>
      </c>
      <c r="AM25" s="69"/>
      <c r="AN25" s="69">
        <f t="shared" si="11"/>
        <v>4.498333333333333</v>
      </c>
      <c r="AO25" s="106"/>
    </row>
    <row r="26" spans="1:41" ht="15" customHeight="1">
      <c r="A26" s="192">
        <v>21</v>
      </c>
      <c r="B26" s="107" t="s">
        <v>91</v>
      </c>
      <c r="C26" s="108" t="s">
        <v>49</v>
      </c>
      <c r="D26" s="109">
        <v>8</v>
      </c>
      <c r="E26" s="102" t="s">
        <v>17</v>
      </c>
      <c r="F26" s="102">
        <v>12</v>
      </c>
      <c r="G26" s="69">
        <f t="shared" si="0"/>
        <v>48.63</v>
      </c>
      <c r="H26" s="59">
        <v>48.63</v>
      </c>
      <c r="I26" s="59"/>
      <c r="J26" s="69">
        <f t="shared" si="1"/>
        <v>48.63</v>
      </c>
      <c r="K26" s="59">
        <v>48.63</v>
      </c>
      <c r="L26" s="59"/>
      <c r="M26" s="69">
        <f t="shared" si="2"/>
        <v>58.96</v>
      </c>
      <c r="N26" s="59">
        <v>58.96</v>
      </c>
      <c r="O26" s="59"/>
      <c r="P26" s="69">
        <f t="shared" si="3"/>
        <v>56.05</v>
      </c>
      <c r="Q26" s="59">
        <v>56.05</v>
      </c>
      <c r="R26" s="59"/>
      <c r="S26" s="69">
        <f t="shared" si="4"/>
        <v>55.08</v>
      </c>
      <c r="T26" s="59">
        <v>55.08</v>
      </c>
      <c r="U26" s="59"/>
      <c r="V26" s="69">
        <f t="shared" si="5"/>
        <v>56.91</v>
      </c>
      <c r="W26" s="202">
        <v>56.91</v>
      </c>
      <c r="X26" s="59"/>
      <c r="Y26" s="69">
        <f t="shared" si="6"/>
        <v>55.88</v>
      </c>
      <c r="Z26" s="202">
        <f>'[11]01.07.2021'!C28</f>
        <v>55.88</v>
      </c>
      <c r="AA26" s="202">
        <f>'[11]01.07.2021'!D28</f>
        <v>0</v>
      </c>
      <c r="AB26" s="69">
        <f t="shared" si="7"/>
        <v>58.96</v>
      </c>
      <c r="AC26" s="69">
        <v>58.96</v>
      </c>
      <c r="AD26" s="69"/>
      <c r="AE26" s="69">
        <f t="shared" si="8"/>
        <v>62.08</v>
      </c>
      <c r="AF26" s="69">
        <v>62.08</v>
      </c>
      <c r="AG26" s="69"/>
      <c r="AH26" s="69">
        <f t="shared" si="9"/>
        <v>62.08</v>
      </c>
      <c r="AI26" s="69">
        <v>62.08</v>
      </c>
      <c r="AJ26" s="69"/>
      <c r="AK26" s="69">
        <f t="shared" si="10"/>
        <v>62.08</v>
      </c>
      <c r="AL26" s="69">
        <v>62.08</v>
      </c>
      <c r="AM26" s="69"/>
      <c r="AN26" s="69">
        <f t="shared" si="11"/>
        <v>5.173333333333333</v>
      </c>
      <c r="AO26" s="106"/>
    </row>
    <row r="27" spans="1:41" ht="15" customHeight="1">
      <c r="A27" s="192">
        <v>22</v>
      </c>
      <c r="B27" s="107" t="s">
        <v>91</v>
      </c>
      <c r="C27" s="108" t="s">
        <v>49</v>
      </c>
      <c r="D27" s="109">
        <v>12</v>
      </c>
      <c r="E27" s="102"/>
      <c r="F27" s="102">
        <v>12</v>
      </c>
      <c r="G27" s="69">
        <f t="shared" si="0"/>
        <v>41.94</v>
      </c>
      <c r="H27" s="59">
        <v>41.94</v>
      </c>
      <c r="I27" s="59"/>
      <c r="J27" s="69">
        <f t="shared" si="1"/>
        <v>41.94</v>
      </c>
      <c r="K27" s="59">
        <v>41.94</v>
      </c>
      <c r="L27" s="59"/>
      <c r="M27" s="69">
        <f t="shared" si="2"/>
        <v>64.33</v>
      </c>
      <c r="N27" s="59">
        <v>64.33</v>
      </c>
      <c r="O27" s="59"/>
      <c r="P27" s="69">
        <f t="shared" si="3"/>
        <v>63.78</v>
      </c>
      <c r="Q27" s="59">
        <v>63.78</v>
      </c>
      <c r="R27" s="59"/>
      <c r="S27" s="69">
        <f t="shared" si="4"/>
        <v>64.78</v>
      </c>
      <c r="T27" s="59">
        <v>64.78</v>
      </c>
      <c r="U27" s="59"/>
      <c r="V27" s="69">
        <f t="shared" si="5"/>
        <v>65.92</v>
      </c>
      <c r="W27" s="202">
        <v>65.92</v>
      </c>
      <c r="X27" s="59"/>
      <c r="Y27" s="69">
        <f t="shared" si="6"/>
        <v>64.58</v>
      </c>
      <c r="Z27" s="202">
        <f>'[11]01.07.2021'!C29</f>
        <v>64.58</v>
      </c>
      <c r="AA27" s="202">
        <f>'[11]01.07.2021'!D29</f>
        <v>0</v>
      </c>
      <c r="AB27" s="69">
        <f t="shared" si="7"/>
        <v>70.1</v>
      </c>
      <c r="AC27" s="69">
        <v>70.1</v>
      </c>
      <c r="AD27" s="69"/>
      <c r="AE27" s="69">
        <f t="shared" si="8"/>
        <v>104.65</v>
      </c>
      <c r="AF27" s="69">
        <v>72.16</v>
      </c>
      <c r="AG27" s="69">
        <v>32.49</v>
      </c>
      <c r="AH27" s="69">
        <f t="shared" si="9"/>
        <v>104.65</v>
      </c>
      <c r="AI27" s="69">
        <v>72.16</v>
      </c>
      <c r="AJ27" s="69">
        <v>32.49</v>
      </c>
      <c r="AK27" s="69">
        <f t="shared" si="10"/>
        <v>104.65</v>
      </c>
      <c r="AL27" s="69">
        <v>72.16</v>
      </c>
      <c r="AM27" s="69">
        <v>32.49</v>
      </c>
      <c r="AN27" s="69">
        <f t="shared" si="11"/>
        <v>8.720833333333333</v>
      </c>
      <c r="AO27" s="106"/>
    </row>
    <row r="28" spans="1:41" ht="15" customHeight="1">
      <c r="A28" s="192">
        <v>23</v>
      </c>
      <c r="B28" s="107" t="s">
        <v>91</v>
      </c>
      <c r="C28" s="107" t="s">
        <v>34</v>
      </c>
      <c r="D28" s="102">
        <v>13</v>
      </c>
      <c r="E28" s="102"/>
      <c r="F28" s="102">
        <v>12</v>
      </c>
      <c r="G28" s="69">
        <f t="shared" si="0"/>
        <v>22.24</v>
      </c>
      <c r="H28" s="59">
        <v>22.24</v>
      </c>
      <c r="I28" s="59"/>
      <c r="J28" s="69">
        <f t="shared" si="1"/>
        <v>22.24</v>
      </c>
      <c r="K28" s="59">
        <v>22.24</v>
      </c>
      <c r="L28" s="59"/>
      <c r="M28" s="69">
        <f t="shared" si="2"/>
        <v>34.78</v>
      </c>
      <c r="N28" s="59">
        <v>34.78</v>
      </c>
      <c r="O28" s="59"/>
      <c r="P28" s="69">
        <f t="shared" si="3"/>
        <v>33.94</v>
      </c>
      <c r="Q28" s="59">
        <v>33.94</v>
      </c>
      <c r="R28" s="59"/>
      <c r="S28" s="69">
        <f t="shared" si="4"/>
        <v>34.92</v>
      </c>
      <c r="T28" s="59">
        <v>34.92</v>
      </c>
      <c r="U28" s="59"/>
      <c r="V28" s="69">
        <f t="shared" si="5"/>
        <v>35.78</v>
      </c>
      <c r="W28" s="202">
        <v>35.78</v>
      </c>
      <c r="X28" s="59"/>
      <c r="Y28" s="69">
        <f t="shared" si="6"/>
        <v>33.2</v>
      </c>
      <c r="Z28" s="202">
        <f>'[11]01.07.2021'!C30</f>
        <v>33.2</v>
      </c>
      <c r="AA28" s="202">
        <f>'[11]01.07.2021'!D30</f>
        <v>0</v>
      </c>
      <c r="AB28" s="69">
        <f t="shared" si="7"/>
        <v>30.18</v>
      </c>
      <c r="AC28" s="69">
        <v>30.18</v>
      </c>
      <c r="AD28" s="69"/>
      <c r="AE28" s="69">
        <f t="shared" si="8"/>
        <v>31.22</v>
      </c>
      <c r="AF28" s="69">
        <v>31.22</v>
      </c>
      <c r="AG28" s="69"/>
      <c r="AH28" s="69">
        <f t="shared" si="9"/>
        <v>31.22</v>
      </c>
      <c r="AI28" s="69">
        <v>31.22</v>
      </c>
      <c r="AJ28" s="69"/>
      <c r="AK28" s="69">
        <f t="shared" si="10"/>
        <v>31.22</v>
      </c>
      <c r="AL28" s="69">
        <v>31.22</v>
      </c>
      <c r="AM28" s="69"/>
      <c r="AN28" s="69">
        <f t="shared" si="11"/>
        <v>2.6016666666666666</v>
      </c>
      <c r="AO28" s="106"/>
    </row>
    <row r="29" spans="1:41" ht="15" customHeight="1">
      <c r="A29" s="192">
        <v>24</v>
      </c>
      <c r="B29" s="107" t="s">
        <v>91</v>
      </c>
      <c r="C29" s="107" t="s">
        <v>34</v>
      </c>
      <c r="D29" s="102">
        <v>15</v>
      </c>
      <c r="E29" s="102"/>
      <c r="F29" s="102">
        <v>8</v>
      </c>
      <c r="G29" s="69">
        <f t="shared" si="0"/>
        <v>82.79</v>
      </c>
      <c r="H29" s="59">
        <v>82.79</v>
      </c>
      <c r="I29" s="59"/>
      <c r="J29" s="69">
        <f t="shared" si="1"/>
        <v>82.79</v>
      </c>
      <c r="K29" s="59">
        <v>82.79</v>
      </c>
      <c r="L29" s="59"/>
      <c r="M29" s="69">
        <f t="shared" si="2"/>
        <v>82.66</v>
      </c>
      <c r="N29" s="59">
        <v>82.66</v>
      </c>
      <c r="O29" s="59"/>
      <c r="P29" s="69">
        <f t="shared" si="3"/>
        <v>80.13</v>
      </c>
      <c r="Q29" s="59">
        <v>80.13</v>
      </c>
      <c r="R29" s="59"/>
      <c r="S29" s="69">
        <f t="shared" si="4"/>
        <v>81.12</v>
      </c>
      <c r="T29" s="59">
        <v>81.12</v>
      </c>
      <c r="U29" s="59"/>
      <c r="V29" s="69">
        <f t="shared" si="5"/>
        <v>82.55</v>
      </c>
      <c r="W29" s="202">
        <v>82.55</v>
      </c>
      <c r="X29" s="59"/>
      <c r="Y29" s="69">
        <f t="shared" si="6"/>
        <v>81.47</v>
      </c>
      <c r="Z29" s="202">
        <f>'[11]01.07.2021'!C31</f>
        <v>81.47</v>
      </c>
      <c r="AA29" s="202">
        <f>'[11]01.07.2021'!D31</f>
        <v>0</v>
      </c>
      <c r="AB29" s="69">
        <f t="shared" si="7"/>
        <v>83.14</v>
      </c>
      <c r="AC29" s="69">
        <v>83.14</v>
      </c>
      <c r="AD29" s="69"/>
      <c r="AE29" s="69">
        <f t="shared" si="8"/>
        <v>84.78</v>
      </c>
      <c r="AF29" s="69">
        <v>84.78</v>
      </c>
      <c r="AG29" s="69"/>
      <c r="AH29" s="69">
        <f t="shared" si="9"/>
        <v>84.78</v>
      </c>
      <c r="AI29" s="69">
        <v>84.78</v>
      </c>
      <c r="AJ29" s="69"/>
      <c r="AK29" s="69">
        <f t="shared" si="10"/>
        <v>84.78</v>
      </c>
      <c r="AL29" s="69">
        <v>84.78</v>
      </c>
      <c r="AM29" s="69"/>
      <c r="AN29" s="69">
        <f t="shared" si="11"/>
        <v>10.5975</v>
      </c>
      <c r="AO29" s="106"/>
    </row>
    <row r="30" spans="1:41" ht="15" customHeight="1">
      <c r="A30" s="192">
        <v>25</v>
      </c>
      <c r="B30" s="107" t="s">
        <v>91</v>
      </c>
      <c r="C30" s="107" t="s">
        <v>34</v>
      </c>
      <c r="D30" s="102">
        <v>17</v>
      </c>
      <c r="E30" s="102"/>
      <c r="F30" s="102">
        <v>8</v>
      </c>
      <c r="G30" s="69">
        <f t="shared" si="0"/>
        <v>31.48</v>
      </c>
      <c r="H30" s="59">
        <v>31.48</v>
      </c>
      <c r="I30" s="59"/>
      <c r="J30" s="69">
        <f t="shared" si="1"/>
        <v>31.48</v>
      </c>
      <c r="K30" s="59">
        <v>31.48</v>
      </c>
      <c r="L30" s="59"/>
      <c r="M30" s="69">
        <f t="shared" si="2"/>
        <v>31.51</v>
      </c>
      <c r="N30" s="59">
        <v>31.51</v>
      </c>
      <c r="O30" s="59"/>
      <c r="P30" s="69">
        <f t="shared" si="3"/>
        <v>28.75</v>
      </c>
      <c r="Q30" s="59">
        <v>28.75</v>
      </c>
      <c r="R30" s="59"/>
      <c r="S30" s="69">
        <f t="shared" si="4"/>
        <v>29.15</v>
      </c>
      <c r="T30" s="59">
        <v>29.15</v>
      </c>
      <c r="U30" s="59"/>
      <c r="V30" s="69">
        <f t="shared" si="5"/>
        <v>31.16</v>
      </c>
      <c r="W30" s="202">
        <v>31.16</v>
      </c>
      <c r="X30" s="59"/>
      <c r="Y30" s="69">
        <f t="shared" si="6"/>
        <v>30.12</v>
      </c>
      <c r="Z30" s="202">
        <f>'[11]01.07.2021'!C32</f>
        <v>30.12</v>
      </c>
      <c r="AA30" s="202">
        <f>'[11]01.07.2021'!D32</f>
        <v>0</v>
      </c>
      <c r="AB30" s="69">
        <f t="shared" si="7"/>
        <v>33.14</v>
      </c>
      <c r="AC30" s="69">
        <v>33.14</v>
      </c>
      <c r="AD30" s="69"/>
      <c r="AE30" s="69">
        <f t="shared" si="8"/>
        <v>35.46</v>
      </c>
      <c r="AF30" s="69">
        <v>35.46</v>
      </c>
      <c r="AG30" s="69"/>
      <c r="AH30" s="69">
        <f t="shared" si="9"/>
        <v>35.46</v>
      </c>
      <c r="AI30" s="69">
        <v>35.46</v>
      </c>
      <c r="AJ30" s="69"/>
      <c r="AK30" s="69">
        <f t="shared" si="10"/>
        <v>35.46</v>
      </c>
      <c r="AL30" s="69">
        <v>35.46</v>
      </c>
      <c r="AM30" s="69"/>
      <c r="AN30" s="69">
        <f t="shared" si="11"/>
        <v>4.4325</v>
      </c>
      <c r="AO30" s="106"/>
    </row>
    <row r="31" spans="1:41" ht="15" customHeight="1">
      <c r="A31" s="192">
        <v>26</v>
      </c>
      <c r="B31" s="107" t="s">
        <v>91</v>
      </c>
      <c r="C31" s="107" t="s">
        <v>34</v>
      </c>
      <c r="D31" s="102">
        <v>30</v>
      </c>
      <c r="E31" s="102"/>
      <c r="F31" s="102">
        <v>8</v>
      </c>
      <c r="G31" s="69">
        <f t="shared" si="0"/>
        <v>20.78</v>
      </c>
      <c r="H31" s="59">
        <v>20.78</v>
      </c>
      <c r="I31" s="59"/>
      <c r="J31" s="69">
        <f t="shared" si="1"/>
        <v>20.78</v>
      </c>
      <c r="K31" s="59">
        <v>20.78</v>
      </c>
      <c r="L31" s="59"/>
      <c r="M31" s="69">
        <f t="shared" si="2"/>
        <v>26.04</v>
      </c>
      <c r="N31" s="59">
        <v>26.04</v>
      </c>
      <c r="O31" s="59"/>
      <c r="P31" s="69">
        <f t="shared" si="3"/>
        <v>24.13</v>
      </c>
      <c r="Q31" s="59">
        <v>24.13</v>
      </c>
      <c r="R31" s="59"/>
      <c r="S31" s="69">
        <f t="shared" si="4"/>
        <v>25.47</v>
      </c>
      <c r="T31" s="59">
        <v>25.47</v>
      </c>
      <c r="U31" s="59"/>
      <c r="V31" s="69">
        <f t="shared" si="5"/>
        <v>26.78</v>
      </c>
      <c r="W31" s="202">
        <v>26.78</v>
      </c>
      <c r="X31" s="59"/>
      <c r="Y31" s="69">
        <f t="shared" si="6"/>
        <v>25.88</v>
      </c>
      <c r="Z31" s="202">
        <f>'[11]01.07.2021'!C33</f>
        <v>25.88</v>
      </c>
      <c r="AA31" s="202">
        <f>'[11]01.07.2021'!D33</f>
        <v>0</v>
      </c>
      <c r="AB31" s="69">
        <f t="shared" si="7"/>
        <v>25.03</v>
      </c>
      <c r="AC31" s="69">
        <v>25.03</v>
      </c>
      <c r="AD31" s="69"/>
      <c r="AE31" s="69">
        <f t="shared" si="8"/>
        <v>26.04</v>
      </c>
      <c r="AF31" s="69">
        <v>26.04</v>
      </c>
      <c r="AG31" s="69"/>
      <c r="AH31" s="69">
        <f t="shared" si="9"/>
        <v>26.04</v>
      </c>
      <c r="AI31" s="69">
        <v>26.04</v>
      </c>
      <c r="AJ31" s="69"/>
      <c r="AK31" s="69">
        <f t="shared" si="10"/>
        <v>26.04</v>
      </c>
      <c r="AL31" s="69">
        <v>26.04</v>
      </c>
      <c r="AM31" s="69"/>
      <c r="AN31" s="69">
        <f t="shared" si="11"/>
        <v>3.255</v>
      </c>
      <c r="AO31" s="106"/>
    </row>
    <row r="32" spans="1:41" ht="15" customHeight="1">
      <c r="A32" s="192">
        <v>27</v>
      </c>
      <c r="B32" s="107" t="s">
        <v>91</v>
      </c>
      <c r="C32" s="107" t="s">
        <v>34</v>
      </c>
      <c r="D32" s="102">
        <v>31</v>
      </c>
      <c r="E32" s="102"/>
      <c r="F32" s="102">
        <v>16</v>
      </c>
      <c r="G32" s="69">
        <f t="shared" si="0"/>
        <v>85.97</v>
      </c>
      <c r="H32" s="59">
        <v>85.97</v>
      </c>
      <c r="I32" s="59"/>
      <c r="J32" s="69">
        <f t="shared" si="1"/>
        <v>85.97</v>
      </c>
      <c r="K32" s="59">
        <v>85.97</v>
      </c>
      <c r="L32" s="59"/>
      <c r="M32" s="69">
        <f t="shared" si="2"/>
        <v>82.6</v>
      </c>
      <c r="N32" s="59">
        <v>82.6</v>
      </c>
      <c r="O32" s="59"/>
      <c r="P32" s="69">
        <f t="shared" si="3"/>
        <v>80.31</v>
      </c>
      <c r="Q32" s="59">
        <v>80.31</v>
      </c>
      <c r="R32" s="59"/>
      <c r="S32" s="69">
        <f t="shared" si="4"/>
        <v>78.16</v>
      </c>
      <c r="T32" s="59">
        <v>78.16</v>
      </c>
      <c r="U32" s="59"/>
      <c r="V32" s="69">
        <f t="shared" si="5"/>
        <v>72.13</v>
      </c>
      <c r="W32" s="202">
        <v>72.13</v>
      </c>
      <c r="X32" s="59"/>
      <c r="Y32" s="69">
        <f t="shared" si="6"/>
        <v>70.65</v>
      </c>
      <c r="Z32" s="202">
        <f>'[11]01.07.2021'!C34</f>
        <v>70.65</v>
      </c>
      <c r="AA32" s="202">
        <f>'[11]01.07.2021'!D34</f>
        <v>0</v>
      </c>
      <c r="AB32" s="69">
        <f t="shared" si="7"/>
        <v>69.14</v>
      </c>
      <c r="AC32" s="69">
        <v>69.14</v>
      </c>
      <c r="AD32" s="69"/>
      <c r="AE32" s="69">
        <f t="shared" si="8"/>
        <v>80.15</v>
      </c>
      <c r="AF32" s="69">
        <v>80.15</v>
      </c>
      <c r="AG32" s="69"/>
      <c r="AH32" s="69">
        <f t="shared" si="9"/>
        <v>80.15</v>
      </c>
      <c r="AI32" s="69">
        <v>80.15</v>
      </c>
      <c r="AJ32" s="69"/>
      <c r="AK32" s="69">
        <f t="shared" si="10"/>
        <v>80.15</v>
      </c>
      <c r="AL32" s="69">
        <v>80.15</v>
      </c>
      <c r="AM32" s="69"/>
      <c r="AN32" s="69">
        <f t="shared" si="11"/>
        <v>5.009375</v>
      </c>
      <c r="AO32" s="106"/>
    </row>
    <row r="33" spans="1:41" ht="15" customHeight="1">
      <c r="A33" s="192">
        <v>28</v>
      </c>
      <c r="B33" s="107" t="s">
        <v>91</v>
      </c>
      <c r="C33" s="107" t="s">
        <v>57</v>
      </c>
      <c r="D33" s="102">
        <v>17</v>
      </c>
      <c r="E33" s="102"/>
      <c r="F33" s="102">
        <v>12</v>
      </c>
      <c r="G33" s="69">
        <f t="shared" si="0"/>
        <v>40.36</v>
      </c>
      <c r="H33" s="59">
        <v>40.36</v>
      </c>
      <c r="I33" s="59"/>
      <c r="J33" s="69">
        <f t="shared" si="1"/>
        <v>40.36</v>
      </c>
      <c r="K33" s="59">
        <v>40.36</v>
      </c>
      <c r="L33" s="59"/>
      <c r="M33" s="69">
        <f t="shared" si="2"/>
        <v>40.31</v>
      </c>
      <c r="N33" s="59">
        <v>40.31</v>
      </c>
      <c r="O33" s="59"/>
      <c r="P33" s="69">
        <f t="shared" si="3"/>
        <v>39.55</v>
      </c>
      <c r="Q33" s="59">
        <v>39.55</v>
      </c>
      <c r="R33" s="59"/>
      <c r="S33" s="69">
        <f t="shared" si="4"/>
        <v>40.16</v>
      </c>
      <c r="T33" s="59">
        <v>40.16</v>
      </c>
      <c r="U33" s="59"/>
      <c r="V33" s="69">
        <f t="shared" si="5"/>
        <v>45.33</v>
      </c>
      <c r="W33" s="202">
        <v>45.33</v>
      </c>
      <c r="X33" s="202"/>
      <c r="Y33" s="69">
        <f t="shared" si="6"/>
        <v>43.96</v>
      </c>
      <c r="Z33" s="202">
        <f>'[11]01.07.2021'!C35</f>
        <v>43.96</v>
      </c>
      <c r="AA33" s="202">
        <f>'[11]01.07.2021'!D35</f>
        <v>0</v>
      </c>
      <c r="AB33" s="69">
        <f t="shared" si="7"/>
        <v>45.96</v>
      </c>
      <c r="AC33" s="69">
        <v>45.96</v>
      </c>
      <c r="AD33" s="69"/>
      <c r="AE33" s="69">
        <f t="shared" si="8"/>
        <v>46.92</v>
      </c>
      <c r="AF33" s="69">
        <v>46.92</v>
      </c>
      <c r="AG33" s="69"/>
      <c r="AH33" s="69">
        <f t="shared" si="9"/>
        <v>46.92</v>
      </c>
      <c r="AI33" s="69">
        <v>46.92</v>
      </c>
      <c r="AJ33" s="69"/>
      <c r="AK33" s="69">
        <f t="shared" si="10"/>
        <v>46.92</v>
      </c>
      <c r="AL33" s="69">
        <v>46.92</v>
      </c>
      <c r="AM33" s="69"/>
      <c r="AN33" s="69">
        <f t="shared" si="11"/>
        <v>3.91</v>
      </c>
      <c r="AO33" s="106"/>
    </row>
    <row r="34" spans="1:41" ht="15" customHeight="1">
      <c r="A34" s="192">
        <v>29</v>
      </c>
      <c r="B34" s="107" t="s">
        <v>91</v>
      </c>
      <c r="C34" s="107" t="s">
        <v>57</v>
      </c>
      <c r="D34" s="102">
        <v>17</v>
      </c>
      <c r="E34" s="102" t="s">
        <v>17</v>
      </c>
      <c r="F34" s="102">
        <v>12</v>
      </c>
      <c r="G34" s="69">
        <f t="shared" si="0"/>
        <v>41.72</v>
      </c>
      <c r="H34" s="59">
        <v>41.72</v>
      </c>
      <c r="I34" s="59"/>
      <c r="J34" s="69">
        <f t="shared" si="1"/>
        <v>41.72</v>
      </c>
      <c r="K34" s="59">
        <v>41.72</v>
      </c>
      <c r="L34" s="59"/>
      <c r="M34" s="69">
        <f t="shared" si="2"/>
        <v>42.88</v>
      </c>
      <c r="N34" s="59">
        <v>42.88</v>
      </c>
      <c r="O34" s="59"/>
      <c r="P34" s="69">
        <f t="shared" si="3"/>
        <v>40.16</v>
      </c>
      <c r="Q34" s="59">
        <v>40.16</v>
      </c>
      <c r="R34" s="59"/>
      <c r="S34" s="69">
        <f t="shared" si="4"/>
        <v>40.95</v>
      </c>
      <c r="T34" s="59">
        <v>40.95</v>
      </c>
      <c r="U34" s="59"/>
      <c r="V34" s="69">
        <f t="shared" si="5"/>
        <v>42.96</v>
      </c>
      <c r="W34" s="202">
        <v>42.96</v>
      </c>
      <c r="X34" s="202"/>
      <c r="Y34" s="69">
        <f t="shared" si="6"/>
        <v>40.77</v>
      </c>
      <c r="Z34" s="202">
        <f>'[11]01.07.2021'!C36</f>
        <v>40.77</v>
      </c>
      <c r="AA34" s="202">
        <f>'[11]01.07.2021'!D36</f>
        <v>0</v>
      </c>
      <c r="AB34" s="69">
        <f t="shared" si="7"/>
        <v>45.31</v>
      </c>
      <c r="AC34" s="69">
        <v>45.31</v>
      </c>
      <c r="AD34" s="69"/>
      <c r="AE34" s="69">
        <f t="shared" si="8"/>
        <v>68.22</v>
      </c>
      <c r="AF34" s="69">
        <v>68.22</v>
      </c>
      <c r="AG34" s="69"/>
      <c r="AH34" s="69">
        <f t="shared" si="9"/>
        <v>68.22</v>
      </c>
      <c r="AI34" s="69">
        <v>68.22</v>
      </c>
      <c r="AJ34" s="69"/>
      <c r="AK34" s="69">
        <f t="shared" si="10"/>
        <v>68.22</v>
      </c>
      <c r="AL34" s="69">
        <v>68.22</v>
      </c>
      <c r="AM34" s="69"/>
      <c r="AN34" s="69">
        <f t="shared" si="11"/>
        <v>5.685</v>
      </c>
      <c r="AO34" s="106"/>
    </row>
    <row r="35" spans="1:41" ht="15" customHeight="1">
      <c r="A35" s="192">
        <v>30</v>
      </c>
      <c r="B35" s="107" t="s">
        <v>91</v>
      </c>
      <c r="C35" s="107" t="s">
        <v>57</v>
      </c>
      <c r="D35" s="102">
        <v>19</v>
      </c>
      <c r="E35" s="102"/>
      <c r="F35" s="102">
        <v>12</v>
      </c>
      <c r="G35" s="69">
        <f t="shared" si="0"/>
        <v>91.74</v>
      </c>
      <c r="H35" s="59">
        <v>82.07</v>
      </c>
      <c r="I35" s="59">
        <v>9.67</v>
      </c>
      <c r="J35" s="69">
        <f t="shared" si="1"/>
        <v>91.74</v>
      </c>
      <c r="K35" s="59">
        <v>82.07</v>
      </c>
      <c r="L35" s="59">
        <v>9.67</v>
      </c>
      <c r="M35" s="69">
        <f t="shared" si="2"/>
        <v>93.24</v>
      </c>
      <c r="N35" s="59">
        <v>84.32</v>
      </c>
      <c r="O35" s="59">
        <v>8.92</v>
      </c>
      <c r="P35" s="69">
        <f t="shared" si="3"/>
        <v>89.91</v>
      </c>
      <c r="Q35" s="59">
        <v>82.78</v>
      </c>
      <c r="R35" s="59">
        <v>7.13</v>
      </c>
      <c r="S35" s="69">
        <f t="shared" si="4"/>
        <v>91.01</v>
      </c>
      <c r="T35" s="59">
        <v>84.79</v>
      </c>
      <c r="U35" s="59">
        <v>6.22</v>
      </c>
      <c r="V35" s="69">
        <f t="shared" si="5"/>
        <v>92.27000000000001</v>
      </c>
      <c r="W35" s="202">
        <v>87.15</v>
      </c>
      <c r="X35" s="202">
        <v>5.12</v>
      </c>
      <c r="Y35" s="69">
        <f t="shared" si="6"/>
        <v>91.11</v>
      </c>
      <c r="Z35" s="202">
        <f>'[11]01.07.2021'!C37</f>
        <v>85.99</v>
      </c>
      <c r="AA35" s="202">
        <f>'[11]01.07.2021'!D37</f>
        <v>5.12</v>
      </c>
      <c r="AB35" s="69">
        <f t="shared" si="7"/>
        <v>95.7</v>
      </c>
      <c r="AC35" s="69">
        <v>92.14</v>
      </c>
      <c r="AD35" s="69">
        <v>3.56</v>
      </c>
      <c r="AE35" s="69">
        <f t="shared" si="8"/>
        <v>96.26</v>
      </c>
      <c r="AF35" s="69">
        <v>93.18</v>
      </c>
      <c r="AG35" s="69">
        <v>3.08</v>
      </c>
      <c r="AH35" s="69">
        <f t="shared" si="9"/>
        <v>96.26</v>
      </c>
      <c r="AI35" s="69">
        <v>93.18</v>
      </c>
      <c r="AJ35" s="69">
        <v>3.08</v>
      </c>
      <c r="AK35" s="69">
        <f t="shared" si="10"/>
        <v>96.26</v>
      </c>
      <c r="AL35" s="69">
        <v>93.18</v>
      </c>
      <c r="AM35" s="69">
        <v>3.08</v>
      </c>
      <c r="AN35" s="69">
        <f t="shared" si="11"/>
        <v>8.021666666666667</v>
      </c>
      <c r="AO35" s="106"/>
    </row>
    <row r="36" spans="1:41" ht="15" customHeight="1">
      <c r="A36" s="192">
        <v>31</v>
      </c>
      <c r="B36" s="107" t="s">
        <v>91</v>
      </c>
      <c r="C36" s="107" t="s">
        <v>57</v>
      </c>
      <c r="D36" s="102">
        <v>19</v>
      </c>
      <c r="E36" s="102" t="s">
        <v>17</v>
      </c>
      <c r="F36" s="102">
        <v>12</v>
      </c>
      <c r="G36" s="69">
        <f t="shared" si="0"/>
        <v>80.37</v>
      </c>
      <c r="H36" s="59">
        <v>61.44</v>
      </c>
      <c r="I36" s="59">
        <v>18.93</v>
      </c>
      <c r="J36" s="69">
        <f t="shared" si="1"/>
        <v>80.37</v>
      </c>
      <c r="K36" s="59">
        <v>61.44</v>
      </c>
      <c r="L36" s="59">
        <v>18.93</v>
      </c>
      <c r="M36" s="69">
        <f t="shared" si="2"/>
        <v>78.85</v>
      </c>
      <c r="N36" s="59">
        <v>61.18</v>
      </c>
      <c r="O36" s="59">
        <v>17.67</v>
      </c>
      <c r="P36" s="69">
        <f t="shared" si="3"/>
        <v>76.72999999999999</v>
      </c>
      <c r="Q36" s="59">
        <v>60.48</v>
      </c>
      <c r="R36" s="59">
        <v>16.25</v>
      </c>
      <c r="S36" s="69">
        <f t="shared" si="4"/>
        <v>76.79</v>
      </c>
      <c r="T36" s="59">
        <v>61.32</v>
      </c>
      <c r="U36" s="59">
        <v>15.47</v>
      </c>
      <c r="V36" s="69">
        <f t="shared" si="5"/>
        <v>78.32</v>
      </c>
      <c r="W36" s="202">
        <v>63.44</v>
      </c>
      <c r="X36" s="202">
        <v>14.88</v>
      </c>
      <c r="Y36" s="69">
        <f t="shared" si="6"/>
        <v>73.98</v>
      </c>
      <c r="Z36" s="202">
        <f>'[11]01.07.2021'!C38</f>
        <v>60.13</v>
      </c>
      <c r="AA36" s="202">
        <f>'[11]01.07.2021'!D38</f>
        <v>13.85</v>
      </c>
      <c r="AB36" s="69">
        <f t="shared" si="7"/>
        <v>77.24</v>
      </c>
      <c r="AC36" s="69">
        <v>65.22</v>
      </c>
      <c r="AD36" s="69">
        <v>12.02</v>
      </c>
      <c r="AE36" s="69">
        <f t="shared" si="8"/>
        <v>77.11</v>
      </c>
      <c r="AF36" s="69">
        <v>65.22</v>
      </c>
      <c r="AG36" s="69">
        <v>11.89</v>
      </c>
      <c r="AH36" s="69">
        <f t="shared" si="9"/>
        <v>77.11</v>
      </c>
      <c r="AI36" s="69">
        <v>65.22</v>
      </c>
      <c r="AJ36" s="69">
        <v>11.89</v>
      </c>
      <c r="AK36" s="69">
        <f t="shared" si="10"/>
        <v>77.11</v>
      </c>
      <c r="AL36" s="69">
        <v>65.22</v>
      </c>
      <c r="AM36" s="69">
        <v>11.89</v>
      </c>
      <c r="AN36" s="69">
        <f t="shared" si="11"/>
        <v>6.425833333333333</v>
      </c>
      <c r="AO36" s="106"/>
    </row>
    <row r="37" spans="1:41" ht="15" customHeight="1">
      <c r="A37" s="192">
        <v>32</v>
      </c>
      <c r="B37" s="107" t="s">
        <v>91</v>
      </c>
      <c r="C37" s="107" t="s">
        <v>57</v>
      </c>
      <c r="D37" s="102">
        <v>19</v>
      </c>
      <c r="E37" s="102" t="s">
        <v>18</v>
      </c>
      <c r="F37" s="102">
        <v>12</v>
      </c>
      <c r="G37" s="69">
        <f t="shared" si="0"/>
        <v>59.870000000000005</v>
      </c>
      <c r="H37" s="59">
        <v>50.31</v>
      </c>
      <c r="I37" s="59">
        <v>9.56</v>
      </c>
      <c r="J37" s="69">
        <f t="shared" si="1"/>
        <v>59.870000000000005</v>
      </c>
      <c r="K37" s="59">
        <v>50.31</v>
      </c>
      <c r="L37" s="59">
        <v>9.56</v>
      </c>
      <c r="M37" s="69">
        <f t="shared" si="2"/>
        <v>59.379999999999995</v>
      </c>
      <c r="N37" s="59">
        <v>50.23</v>
      </c>
      <c r="O37" s="59">
        <v>9.15</v>
      </c>
      <c r="P37" s="69">
        <f t="shared" si="3"/>
        <v>57.28</v>
      </c>
      <c r="Q37" s="59">
        <v>48.36</v>
      </c>
      <c r="R37" s="59">
        <v>8.92</v>
      </c>
      <c r="S37" s="69">
        <f t="shared" si="4"/>
        <v>57.25</v>
      </c>
      <c r="T37" s="59">
        <v>49.21</v>
      </c>
      <c r="U37" s="59">
        <v>8.04</v>
      </c>
      <c r="V37" s="69">
        <f t="shared" si="5"/>
        <v>60.370000000000005</v>
      </c>
      <c r="W37" s="202">
        <v>52.46</v>
      </c>
      <c r="X37" s="202">
        <v>7.91</v>
      </c>
      <c r="Y37" s="69">
        <f t="shared" si="6"/>
        <v>56.88</v>
      </c>
      <c r="Z37" s="202">
        <f>'[11]01.07.2021'!C39</f>
        <v>49.85</v>
      </c>
      <c r="AA37" s="202">
        <f>'[11]01.07.2021'!D39</f>
        <v>7.03</v>
      </c>
      <c r="AB37" s="69">
        <f t="shared" si="7"/>
        <v>60.05</v>
      </c>
      <c r="AC37" s="69">
        <v>54.07</v>
      </c>
      <c r="AD37" s="69">
        <v>5.98</v>
      </c>
      <c r="AE37" s="69">
        <f t="shared" si="8"/>
        <v>80.11</v>
      </c>
      <c r="AF37" s="69">
        <v>75.08</v>
      </c>
      <c r="AG37" s="69">
        <v>5.03</v>
      </c>
      <c r="AH37" s="69">
        <f t="shared" si="9"/>
        <v>80.11</v>
      </c>
      <c r="AI37" s="69">
        <v>75.08</v>
      </c>
      <c r="AJ37" s="69">
        <v>5.03</v>
      </c>
      <c r="AK37" s="69">
        <f t="shared" si="10"/>
        <v>80.11</v>
      </c>
      <c r="AL37" s="69">
        <v>75.08</v>
      </c>
      <c r="AM37" s="69">
        <v>5.03</v>
      </c>
      <c r="AN37" s="69">
        <f t="shared" si="11"/>
        <v>6.675833333333333</v>
      </c>
      <c r="AO37" s="106"/>
    </row>
    <row r="38" spans="1:41" ht="15" customHeight="1">
      <c r="A38" s="192">
        <v>33</v>
      </c>
      <c r="B38" s="107" t="s">
        <v>91</v>
      </c>
      <c r="C38" s="107" t="s">
        <v>35</v>
      </c>
      <c r="D38" s="102">
        <v>8</v>
      </c>
      <c r="E38" s="102"/>
      <c r="F38" s="102">
        <v>8</v>
      </c>
      <c r="G38" s="69">
        <f t="shared" si="0"/>
        <v>88.92</v>
      </c>
      <c r="H38" s="59">
        <v>80.9</v>
      </c>
      <c r="I38" s="59">
        <v>8.02</v>
      </c>
      <c r="J38" s="69">
        <f t="shared" si="1"/>
        <v>88.92</v>
      </c>
      <c r="K38" s="59">
        <v>80.9</v>
      </c>
      <c r="L38" s="59">
        <v>8.02</v>
      </c>
      <c r="M38" s="69">
        <f t="shared" si="2"/>
        <v>90.47</v>
      </c>
      <c r="N38" s="59">
        <v>83.44</v>
      </c>
      <c r="O38" s="59">
        <v>7.03</v>
      </c>
      <c r="P38" s="69">
        <f t="shared" si="3"/>
        <v>88.58</v>
      </c>
      <c r="Q38" s="59">
        <v>82.44</v>
      </c>
      <c r="R38" s="59">
        <v>6.14</v>
      </c>
      <c r="S38" s="69">
        <f t="shared" si="4"/>
        <v>90.36</v>
      </c>
      <c r="T38" s="59">
        <v>84.22</v>
      </c>
      <c r="U38" s="59">
        <v>6.14</v>
      </c>
      <c r="V38" s="69">
        <f t="shared" si="5"/>
        <v>92.76</v>
      </c>
      <c r="W38" s="202">
        <v>86.75</v>
      </c>
      <c r="X38" s="202">
        <v>6.01</v>
      </c>
      <c r="Y38" s="69">
        <f t="shared" si="6"/>
        <v>90.19</v>
      </c>
      <c r="Z38" s="202">
        <f>'[11]01.07.2021'!C40</f>
        <v>84.96</v>
      </c>
      <c r="AA38" s="202">
        <f>'[11]01.07.2021'!D40</f>
        <v>5.23</v>
      </c>
      <c r="AB38" s="69">
        <f t="shared" si="7"/>
        <v>99.53</v>
      </c>
      <c r="AC38" s="69">
        <v>96.04</v>
      </c>
      <c r="AD38" s="69">
        <v>3.49</v>
      </c>
      <c r="AE38" s="69">
        <f t="shared" si="8"/>
        <v>100.22000000000001</v>
      </c>
      <c r="AF38" s="69">
        <v>97.04</v>
      </c>
      <c r="AG38" s="69">
        <v>3.18</v>
      </c>
      <c r="AH38" s="69">
        <f t="shared" si="9"/>
        <v>113.38000000000001</v>
      </c>
      <c r="AI38" s="69">
        <v>110.2</v>
      </c>
      <c r="AJ38" s="69">
        <v>3.18</v>
      </c>
      <c r="AK38" s="69">
        <f t="shared" si="10"/>
        <v>113.38000000000001</v>
      </c>
      <c r="AL38" s="69">
        <v>110.2</v>
      </c>
      <c r="AM38" s="69">
        <v>3.18</v>
      </c>
      <c r="AN38" s="69">
        <f t="shared" si="11"/>
        <v>14.172500000000001</v>
      </c>
      <c r="AO38" s="106"/>
    </row>
    <row r="39" spans="1:41" ht="15" customHeight="1">
      <c r="A39" s="192">
        <v>34</v>
      </c>
      <c r="B39" s="107" t="s">
        <v>91</v>
      </c>
      <c r="C39" s="107" t="s">
        <v>35</v>
      </c>
      <c r="D39" s="102">
        <v>12</v>
      </c>
      <c r="E39" s="102"/>
      <c r="F39" s="102">
        <v>12</v>
      </c>
      <c r="G39" s="69">
        <f t="shared" si="0"/>
        <v>121.61</v>
      </c>
      <c r="H39" s="59">
        <v>115.06</v>
      </c>
      <c r="I39" s="59">
        <v>6.55</v>
      </c>
      <c r="J39" s="69">
        <f t="shared" si="1"/>
        <v>121.61</v>
      </c>
      <c r="K39" s="59">
        <v>115.06</v>
      </c>
      <c r="L39" s="59">
        <v>6.55</v>
      </c>
      <c r="M39" s="69">
        <f t="shared" si="2"/>
        <v>121.39</v>
      </c>
      <c r="N39" s="59">
        <v>115.92</v>
      </c>
      <c r="O39" s="59">
        <v>5.47</v>
      </c>
      <c r="P39" s="69">
        <f t="shared" si="3"/>
        <v>117.09</v>
      </c>
      <c r="Q39" s="59">
        <v>112.12</v>
      </c>
      <c r="R39" s="59">
        <v>4.97</v>
      </c>
      <c r="S39" s="69">
        <f t="shared" si="4"/>
        <v>119.46</v>
      </c>
      <c r="T39" s="59">
        <v>115.36</v>
      </c>
      <c r="U39" s="59">
        <v>4.1</v>
      </c>
      <c r="V39" s="69">
        <f t="shared" si="5"/>
        <v>123.57</v>
      </c>
      <c r="W39" s="202">
        <v>120.33</v>
      </c>
      <c r="X39" s="202">
        <v>3.24</v>
      </c>
      <c r="Y39" s="69">
        <f t="shared" si="6"/>
        <v>121.60000000000001</v>
      </c>
      <c r="Z39" s="202">
        <f>'[11]01.07.2021'!C41</f>
        <v>118.56</v>
      </c>
      <c r="AA39" s="202">
        <f>'[11]01.07.2021'!D41</f>
        <v>3.04</v>
      </c>
      <c r="AB39" s="69">
        <f t="shared" si="7"/>
        <v>131.72</v>
      </c>
      <c r="AC39" s="69">
        <v>129.64</v>
      </c>
      <c r="AD39" s="69">
        <v>2.08</v>
      </c>
      <c r="AE39" s="69">
        <f t="shared" si="8"/>
        <v>131.4</v>
      </c>
      <c r="AF39" s="69">
        <v>130.22</v>
      </c>
      <c r="AG39" s="69">
        <v>1.18</v>
      </c>
      <c r="AH39" s="69">
        <f t="shared" si="9"/>
        <v>131.4</v>
      </c>
      <c r="AI39" s="69">
        <v>130.22</v>
      </c>
      <c r="AJ39" s="69">
        <v>1.18</v>
      </c>
      <c r="AK39" s="69">
        <f t="shared" si="10"/>
        <v>119.18</v>
      </c>
      <c r="AL39" s="69">
        <v>118</v>
      </c>
      <c r="AM39" s="69">
        <v>1.18</v>
      </c>
      <c r="AN39" s="69">
        <f t="shared" si="11"/>
        <v>9.931666666666667</v>
      </c>
      <c r="AO39" s="106"/>
    </row>
    <row r="40" spans="1:41" ht="15" customHeight="1">
      <c r="A40" s="192">
        <v>35</v>
      </c>
      <c r="B40" s="107" t="s">
        <v>91</v>
      </c>
      <c r="C40" s="107" t="s">
        <v>35</v>
      </c>
      <c r="D40" s="102">
        <v>15</v>
      </c>
      <c r="E40" s="102"/>
      <c r="F40" s="195">
        <v>12</v>
      </c>
      <c r="G40" s="69">
        <f t="shared" si="0"/>
        <v>40.08</v>
      </c>
      <c r="H40" s="59">
        <v>40.08</v>
      </c>
      <c r="I40" s="59"/>
      <c r="J40" s="69">
        <f t="shared" si="1"/>
        <v>40.08</v>
      </c>
      <c r="K40" s="59">
        <v>40.08</v>
      </c>
      <c r="L40" s="59"/>
      <c r="M40" s="69">
        <f t="shared" si="2"/>
        <v>41.16</v>
      </c>
      <c r="N40" s="59">
        <v>41.16</v>
      </c>
      <c r="O40" s="59"/>
      <c r="P40" s="69">
        <f t="shared" si="3"/>
        <v>39.62</v>
      </c>
      <c r="Q40" s="59">
        <v>39.62</v>
      </c>
      <c r="R40" s="59"/>
      <c r="S40" s="69">
        <f t="shared" si="4"/>
        <v>39.45</v>
      </c>
      <c r="T40" s="59">
        <v>39.45</v>
      </c>
      <c r="U40" s="59"/>
      <c r="V40" s="69">
        <f t="shared" si="5"/>
        <v>41.66</v>
      </c>
      <c r="W40" s="202">
        <v>41.66</v>
      </c>
      <c r="X40" s="202"/>
      <c r="Y40" s="69">
        <f t="shared" si="6"/>
        <v>40.13</v>
      </c>
      <c r="Z40" s="202">
        <f>'[11]01.07.2021'!C42</f>
        <v>40.13</v>
      </c>
      <c r="AA40" s="202">
        <f>'[11]01.07.2021'!D42</f>
        <v>0</v>
      </c>
      <c r="AB40" s="69">
        <f t="shared" si="7"/>
        <v>42.89</v>
      </c>
      <c r="AC40" s="69">
        <v>42.89</v>
      </c>
      <c r="AD40" s="69"/>
      <c r="AE40" s="69">
        <f t="shared" si="8"/>
        <v>43.07</v>
      </c>
      <c r="AF40" s="69">
        <v>43.07</v>
      </c>
      <c r="AG40" s="69"/>
      <c r="AH40" s="69">
        <f t="shared" si="9"/>
        <v>43.07</v>
      </c>
      <c r="AI40" s="69">
        <v>43.07</v>
      </c>
      <c r="AJ40" s="69"/>
      <c r="AK40" s="69">
        <f t="shared" si="10"/>
        <v>43.07</v>
      </c>
      <c r="AL40" s="69">
        <v>43.07</v>
      </c>
      <c r="AM40" s="69"/>
      <c r="AN40" s="69">
        <f t="shared" si="11"/>
        <v>3.589166666666667</v>
      </c>
      <c r="AO40" s="106"/>
    </row>
    <row r="41" spans="1:41" ht="15" customHeight="1">
      <c r="A41" s="192">
        <v>36</v>
      </c>
      <c r="B41" s="107" t="s">
        <v>91</v>
      </c>
      <c r="C41" s="107" t="s">
        <v>35</v>
      </c>
      <c r="D41" s="102">
        <v>16</v>
      </c>
      <c r="E41" s="102"/>
      <c r="F41" s="195">
        <v>12</v>
      </c>
      <c r="G41" s="69">
        <f t="shared" si="0"/>
        <v>24.45</v>
      </c>
      <c r="H41" s="59">
        <v>24.45</v>
      </c>
      <c r="I41" s="59"/>
      <c r="J41" s="69">
        <f t="shared" si="1"/>
        <v>24.45</v>
      </c>
      <c r="K41" s="59">
        <v>24.45</v>
      </c>
      <c r="L41" s="59"/>
      <c r="M41" s="69">
        <f t="shared" si="2"/>
        <v>24.06</v>
      </c>
      <c r="N41" s="59">
        <v>24.06</v>
      </c>
      <c r="O41" s="59"/>
      <c r="P41" s="69">
        <f t="shared" si="3"/>
        <v>23.99</v>
      </c>
      <c r="Q41" s="59">
        <v>23.99</v>
      </c>
      <c r="R41" s="59"/>
      <c r="S41" s="69">
        <f t="shared" si="4"/>
        <v>20.19</v>
      </c>
      <c r="T41" s="59">
        <v>20.19</v>
      </c>
      <c r="U41" s="59"/>
      <c r="V41" s="69">
        <f t="shared" si="5"/>
        <v>22.15</v>
      </c>
      <c r="W41" s="202">
        <v>22.15</v>
      </c>
      <c r="X41" s="202"/>
      <c r="Y41" s="69">
        <f t="shared" si="6"/>
        <v>20.14</v>
      </c>
      <c r="Z41" s="202">
        <f>'[11]01.07.2021'!C43</f>
        <v>20.14</v>
      </c>
      <c r="AA41" s="202">
        <f>'[11]01.07.2021'!D43</f>
        <v>0</v>
      </c>
      <c r="AB41" s="69">
        <f t="shared" si="7"/>
        <v>22.17</v>
      </c>
      <c r="AC41" s="69">
        <v>22.17</v>
      </c>
      <c r="AD41" s="69"/>
      <c r="AE41" s="69">
        <f t="shared" si="8"/>
        <v>23.47</v>
      </c>
      <c r="AF41" s="69">
        <v>23.47</v>
      </c>
      <c r="AG41" s="69"/>
      <c r="AH41" s="69">
        <f t="shared" si="9"/>
        <v>23.47</v>
      </c>
      <c r="AI41" s="69">
        <v>23.47</v>
      </c>
      <c r="AJ41" s="69"/>
      <c r="AK41" s="69">
        <f t="shared" si="10"/>
        <v>23.47</v>
      </c>
      <c r="AL41" s="69">
        <v>23.47</v>
      </c>
      <c r="AM41" s="69"/>
      <c r="AN41" s="69">
        <f t="shared" si="11"/>
        <v>1.9558333333333333</v>
      </c>
      <c r="AO41" s="106"/>
    </row>
    <row r="42" spans="1:41" ht="15" customHeight="1">
      <c r="A42" s="192">
        <v>37</v>
      </c>
      <c r="B42" s="107" t="s">
        <v>91</v>
      </c>
      <c r="C42" s="107" t="s">
        <v>35</v>
      </c>
      <c r="D42" s="102">
        <v>19</v>
      </c>
      <c r="E42" s="102"/>
      <c r="F42" s="195">
        <v>12</v>
      </c>
      <c r="G42" s="69">
        <f t="shared" si="0"/>
        <v>71.16</v>
      </c>
      <c r="H42" s="59">
        <v>71.16</v>
      </c>
      <c r="I42" s="59"/>
      <c r="J42" s="69">
        <f t="shared" si="1"/>
        <v>71.16</v>
      </c>
      <c r="K42" s="59">
        <v>71.16</v>
      </c>
      <c r="L42" s="59"/>
      <c r="M42" s="69">
        <f t="shared" si="2"/>
        <v>69.45</v>
      </c>
      <c r="N42" s="59">
        <v>69.45</v>
      </c>
      <c r="O42" s="59"/>
      <c r="P42" s="69">
        <f t="shared" si="3"/>
        <v>67.12</v>
      </c>
      <c r="Q42" s="59">
        <v>67.12</v>
      </c>
      <c r="R42" s="59"/>
      <c r="S42" s="69">
        <f t="shared" si="4"/>
        <v>60.13</v>
      </c>
      <c r="T42" s="59">
        <v>60.13</v>
      </c>
      <c r="U42" s="59"/>
      <c r="V42" s="69">
        <f t="shared" si="5"/>
        <v>52.13</v>
      </c>
      <c r="W42" s="202">
        <v>52.13</v>
      </c>
      <c r="X42" s="202"/>
      <c r="Y42" s="69">
        <f t="shared" si="6"/>
        <v>49.85</v>
      </c>
      <c r="Z42" s="202">
        <f>'[11]01.07.2021'!C44</f>
        <v>49.85</v>
      </c>
      <c r="AA42" s="202">
        <f>'[11]01.07.2021'!D44</f>
        <v>0</v>
      </c>
      <c r="AB42" s="69">
        <f t="shared" si="7"/>
        <v>50.16</v>
      </c>
      <c r="AC42" s="69">
        <v>50.16</v>
      </c>
      <c r="AD42" s="69"/>
      <c r="AE42" s="69">
        <f t="shared" si="8"/>
        <v>49.23</v>
      </c>
      <c r="AF42" s="69">
        <v>49.23</v>
      </c>
      <c r="AG42" s="69"/>
      <c r="AH42" s="69">
        <f t="shared" si="9"/>
        <v>49.23</v>
      </c>
      <c r="AI42" s="69">
        <v>49.23</v>
      </c>
      <c r="AJ42" s="69"/>
      <c r="AK42" s="69">
        <f t="shared" si="10"/>
        <v>49.23</v>
      </c>
      <c r="AL42" s="69">
        <v>49.23</v>
      </c>
      <c r="AM42" s="69"/>
      <c r="AN42" s="69">
        <f t="shared" si="11"/>
        <v>4.1025</v>
      </c>
      <c r="AO42" s="106"/>
    </row>
    <row r="43" spans="1:41" ht="15" customHeight="1">
      <c r="A43" s="192">
        <v>38</v>
      </c>
      <c r="B43" s="107" t="s">
        <v>91</v>
      </c>
      <c r="C43" s="107" t="s">
        <v>35</v>
      </c>
      <c r="D43" s="102">
        <v>21</v>
      </c>
      <c r="E43" s="102"/>
      <c r="F43" s="195">
        <v>12</v>
      </c>
      <c r="G43" s="69">
        <f t="shared" si="0"/>
        <v>68.55</v>
      </c>
      <c r="H43" s="59">
        <v>68.55</v>
      </c>
      <c r="I43" s="59"/>
      <c r="J43" s="69">
        <f t="shared" si="1"/>
        <v>68.55</v>
      </c>
      <c r="K43" s="59">
        <v>68.55</v>
      </c>
      <c r="L43" s="59"/>
      <c r="M43" s="69">
        <f t="shared" si="2"/>
        <v>65.12</v>
      </c>
      <c r="N43" s="59">
        <v>65.12</v>
      </c>
      <c r="O43" s="59"/>
      <c r="P43" s="69">
        <f t="shared" si="3"/>
        <v>63.47</v>
      </c>
      <c r="Q43" s="59">
        <v>63.47</v>
      </c>
      <c r="R43" s="59"/>
      <c r="S43" s="69">
        <f t="shared" si="4"/>
        <v>59.78</v>
      </c>
      <c r="T43" s="59">
        <v>59.78</v>
      </c>
      <c r="U43" s="59"/>
      <c r="V43" s="69">
        <f t="shared" si="5"/>
        <v>55.16</v>
      </c>
      <c r="W43" s="202">
        <v>55.16</v>
      </c>
      <c r="X43" s="202"/>
      <c r="Y43" s="69">
        <f t="shared" si="6"/>
        <v>50.17</v>
      </c>
      <c r="Z43" s="202">
        <f>'[11]01.07.2021'!C45</f>
        <v>50.17</v>
      </c>
      <c r="AA43" s="202">
        <f>'[11]01.07.2021'!D45</f>
        <v>0</v>
      </c>
      <c r="AB43" s="69">
        <f t="shared" si="7"/>
        <v>53.55</v>
      </c>
      <c r="AC43" s="69">
        <v>53.55</v>
      </c>
      <c r="AD43" s="69"/>
      <c r="AE43" s="69">
        <f t="shared" si="8"/>
        <v>50.18</v>
      </c>
      <c r="AF43" s="69">
        <v>50.18</v>
      </c>
      <c r="AG43" s="69"/>
      <c r="AH43" s="69">
        <f t="shared" si="9"/>
        <v>50.18</v>
      </c>
      <c r="AI43" s="69">
        <v>50.18</v>
      </c>
      <c r="AJ43" s="69"/>
      <c r="AK43" s="69">
        <f t="shared" si="10"/>
        <v>50.18</v>
      </c>
      <c r="AL43" s="69">
        <v>50.18</v>
      </c>
      <c r="AM43" s="69"/>
      <c r="AN43" s="69">
        <f t="shared" si="11"/>
        <v>4.181666666666667</v>
      </c>
      <c r="AO43" s="106"/>
    </row>
    <row r="44" spans="1:41" ht="15" customHeight="1">
      <c r="A44" s="192">
        <v>39</v>
      </c>
      <c r="B44" s="107" t="s">
        <v>91</v>
      </c>
      <c r="C44" s="107" t="s">
        <v>35</v>
      </c>
      <c r="D44" s="102">
        <v>23</v>
      </c>
      <c r="E44" s="102"/>
      <c r="F44" s="195">
        <v>12</v>
      </c>
      <c r="G44" s="69">
        <f t="shared" si="0"/>
        <v>43.02</v>
      </c>
      <c r="H44" s="59">
        <v>43.02</v>
      </c>
      <c r="I44" s="59"/>
      <c r="J44" s="69">
        <f t="shared" si="1"/>
        <v>43.02</v>
      </c>
      <c r="K44" s="59">
        <v>43.02</v>
      </c>
      <c r="L44" s="59"/>
      <c r="M44" s="69">
        <f t="shared" si="2"/>
        <v>44.35</v>
      </c>
      <c r="N44" s="59">
        <v>44.35</v>
      </c>
      <c r="O44" s="59"/>
      <c r="P44" s="69">
        <f t="shared" si="3"/>
        <v>42.96</v>
      </c>
      <c r="Q44" s="59">
        <v>42.96</v>
      </c>
      <c r="R44" s="59"/>
      <c r="S44" s="69">
        <f t="shared" si="4"/>
        <v>44.78</v>
      </c>
      <c r="T44" s="59">
        <v>44.78</v>
      </c>
      <c r="U44" s="59"/>
      <c r="V44" s="69">
        <f t="shared" si="5"/>
        <v>46.95</v>
      </c>
      <c r="W44" s="202">
        <v>46.95</v>
      </c>
      <c r="X44" s="202"/>
      <c r="Y44" s="69">
        <f t="shared" si="6"/>
        <v>45.88</v>
      </c>
      <c r="Z44" s="202">
        <f>'[11]01.07.2021'!C46</f>
        <v>45.88</v>
      </c>
      <c r="AA44" s="202">
        <f>'[11]01.07.2021'!D46</f>
        <v>0</v>
      </c>
      <c r="AB44" s="69">
        <f t="shared" si="7"/>
        <v>46.13</v>
      </c>
      <c r="AC44" s="69">
        <v>46.13</v>
      </c>
      <c r="AD44" s="69"/>
      <c r="AE44" s="69">
        <f t="shared" si="8"/>
        <v>48.13</v>
      </c>
      <c r="AF44" s="69">
        <v>48.13</v>
      </c>
      <c r="AG44" s="69"/>
      <c r="AH44" s="69">
        <f t="shared" si="9"/>
        <v>48.13</v>
      </c>
      <c r="AI44" s="69">
        <v>48.13</v>
      </c>
      <c r="AJ44" s="69"/>
      <c r="AK44" s="69">
        <f t="shared" si="10"/>
        <v>48.13</v>
      </c>
      <c r="AL44" s="69">
        <v>48.13</v>
      </c>
      <c r="AM44" s="69"/>
      <c r="AN44" s="69">
        <f t="shared" si="11"/>
        <v>4.010833333333333</v>
      </c>
      <c r="AO44" s="106"/>
    </row>
    <row r="45" spans="1:41" ht="15" customHeight="1">
      <c r="A45" s="192">
        <v>40</v>
      </c>
      <c r="B45" s="107" t="s">
        <v>91</v>
      </c>
      <c r="C45" s="107" t="s">
        <v>35</v>
      </c>
      <c r="D45" s="102">
        <v>24</v>
      </c>
      <c r="E45" s="102" t="s">
        <v>17</v>
      </c>
      <c r="F45" s="102">
        <v>16</v>
      </c>
      <c r="G45" s="69">
        <f t="shared" si="0"/>
        <v>75.47</v>
      </c>
      <c r="H45" s="59">
        <v>75.47</v>
      </c>
      <c r="I45" s="59"/>
      <c r="J45" s="69">
        <f t="shared" si="1"/>
        <v>75.47</v>
      </c>
      <c r="K45" s="59">
        <v>75.47</v>
      </c>
      <c r="L45" s="59"/>
      <c r="M45" s="69">
        <f t="shared" si="2"/>
        <v>78.07</v>
      </c>
      <c r="N45" s="59">
        <v>78.07</v>
      </c>
      <c r="O45" s="59"/>
      <c r="P45" s="69">
        <f t="shared" si="3"/>
        <v>76.45</v>
      </c>
      <c r="Q45" s="59">
        <v>76.45</v>
      </c>
      <c r="R45" s="59"/>
      <c r="S45" s="69">
        <f t="shared" si="4"/>
        <v>82.46</v>
      </c>
      <c r="T45" s="59">
        <v>82.46</v>
      </c>
      <c r="U45" s="59"/>
      <c r="V45" s="69">
        <f t="shared" si="5"/>
        <v>85.96</v>
      </c>
      <c r="W45" s="202">
        <v>85.96</v>
      </c>
      <c r="X45" s="59"/>
      <c r="Y45" s="69">
        <f t="shared" si="6"/>
        <v>86.91</v>
      </c>
      <c r="Z45" s="202">
        <f>'[11]01.07.2021'!C47</f>
        <v>86.91</v>
      </c>
      <c r="AA45" s="202">
        <f>'[11]01.07.2021'!D47</f>
        <v>0</v>
      </c>
      <c r="AB45" s="69">
        <f t="shared" si="7"/>
        <v>87.46</v>
      </c>
      <c r="AC45" s="69">
        <v>87.46</v>
      </c>
      <c r="AD45" s="69"/>
      <c r="AE45" s="69">
        <f t="shared" si="8"/>
        <v>98.92</v>
      </c>
      <c r="AF45" s="69">
        <v>98.92</v>
      </c>
      <c r="AG45" s="69"/>
      <c r="AH45" s="69">
        <f t="shared" si="9"/>
        <v>98.92</v>
      </c>
      <c r="AI45" s="69">
        <v>98.92</v>
      </c>
      <c r="AJ45" s="69"/>
      <c r="AK45" s="69">
        <f t="shared" si="10"/>
        <v>98.92</v>
      </c>
      <c r="AL45" s="69">
        <v>98.92</v>
      </c>
      <c r="AM45" s="69"/>
      <c r="AN45" s="69">
        <f t="shared" si="11"/>
        <v>6.1825</v>
      </c>
      <c r="AO45" s="106"/>
    </row>
    <row r="46" spans="1:41" ht="15" customHeight="1">
      <c r="A46" s="192">
        <v>41</v>
      </c>
      <c r="B46" s="107" t="s">
        <v>91</v>
      </c>
      <c r="C46" s="107" t="s">
        <v>37</v>
      </c>
      <c r="D46" s="102">
        <v>8</v>
      </c>
      <c r="E46" s="102" t="s">
        <v>17</v>
      </c>
      <c r="F46" s="102">
        <v>72</v>
      </c>
      <c r="G46" s="69">
        <f t="shared" si="0"/>
        <v>299.23</v>
      </c>
      <c r="H46" s="59">
        <v>229.45</v>
      </c>
      <c r="I46" s="59">
        <v>69.78</v>
      </c>
      <c r="J46" s="69">
        <f t="shared" si="1"/>
        <v>299.23</v>
      </c>
      <c r="K46" s="59">
        <v>229.45</v>
      </c>
      <c r="L46" s="59">
        <v>69.78</v>
      </c>
      <c r="M46" s="69">
        <f t="shared" si="2"/>
        <v>299.34000000000003</v>
      </c>
      <c r="N46" s="59">
        <v>230</v>
      </c>
      <c r="O46" s="59">
        <v>69.34</v>
      </c>
      <c r="P46" s="69">
        <f t="shared" si="3"/>
        <v>290.93</v>
      </c>
      <c r="Q46" s="59">
        <v>222.18</v>
      </c>
      <c r="R46" s="59">
        <v>68.75</v>
      </c>
      <c r="S46" s="69">
        <f t="shared" si="4"/>
        <v>290.64</v>
      </c>
      <c r="T46" s="59">
        <v>223.19</v>
      </c>
      <c r="U46" s="59">
        <v>67.45</v>
      </c>
      <c r="V46" s="69">
        <f t="shared" si="5"/>
        <v>296.69</v>
      </c>
      <c r="W46" s="202">
        <v>230.55</v>
      </c>
      <c r="X46" s="202">
        <v>66.14</v>
      </c>
      <c r="Y46" s="69">
        <f t="shared" si="6"/>
        <v>291.53</v>
      </c>
      <c r="Z46" s="202">
        <f>'[11]01.07.2021'!C48</f>
        <v>226.13</v>
      </c>
      <c r="AA46" s="202">
        <f>'[11]01.07.2021'!D48</f>
        <v>65.4</v>
      </c>
      <c r="AB46" s="69">
        <f t="shared" si="7"/>
        <v>289.03999999999996</v>
      </c>
      <c r="AC46" s="69">
        <v>228.92</v>
      </c>
      <c r="AD46" s="69">
        <v>60.12</v>
      </c>
      <c r="AE46" s="69">
        <f t="shared" si="8"/>
        <v>289.89</v>
      </c>
      <c r="AF46" s="69">
        <v>230.15</v>
      </c>
      <c r="AG46" s="69">
        <v>59.74</v>
      </c>
      <c r="AH46" s="69">
        <f t="shared" si="9"/>
        <v>289.89</v>
      </c>
      <c r="AI46" s="69">
        <v>230.15</v>
      </c>
      <c r="AJ46" s="69">
        <v>59.74</v>
      </c>
      <c r="AK46" s="69">
        <f t="shared" si="10"/>
        <v>292.15</v>
      </c>
      <c r="AL46" s="69">
        <v>230.15</v>
      </c>
      <c r="AM46" s="69">
        <v>62</v>
      </c>
      <c r="AN46" s="69">
        <f t="shared" si="11"/>
        <v>4.057638888888889</v>
      </c>
      <c r="AO46" s="106"/>
    </row>
    <row r="47" spans="1:41" ht="15" customHeight="1">
      <c r="A47" s="192">
        <v>42</v>
      </c>
      <c r="B47" s="107" t="s">
        <v>91</v>
      </c>
      <c r="C47" s="107" t="s">
        <v>69</v>
      </c>
      <c r="D47" s="102">
        <v>7</v>
      </c>
      <c r="E47" s="102"/>
      <c r="F47" s="102">
        <v>12</v>
      </c>
      <c r="G47" s="69">
        <f t="shared" si="0"/>
        <v>10.19</v>
      </c>
      <c r="H47" s="59">
        <v>10.19</v>
      </c>
      <c r="I47" s="59"/>
      <c r="J47" s="69">
        <f t="shared" si="1"/>
        <v>10.19</v>
      </c>
      <c r="K47" s="59">
        <v>10.19</v>
      </c>
      <c r="L47" s="59"/>
      <c r="M47" s="69">
        <f t="shared" si="2"/>
        <v>8.26</v>
      </c>
      <c r="N47" s="59">
        <v>8.26</v>
      </c>
      <c r="O47" s="59"/>
      <c r="P47" s="69">
        <f t="shared" si="3"/>
        <v>7.49</v>
      </c>
      <c r="Q47" s="59">
        <v>7.49</v>
      </c>
      <c r="R47" s="59"/>
      <c r="S47" s="69">
        <f t="shared" si="4"/>
        <v>7.09</v>
      </c>
      <c r="T47" s="59">
        <v>7.09</v>
      </c>
      <c r="U47" s="59"/>
      <c r="V47" s="69">
        <f t="shared" si="5"/>
        <v>5.12</v>
      </c>
      <c r="W47" s="202">
        <v>5.12</v>
      </c>
      <c r="X47" s="202"/>
      <c r="Y47" s="69">
        <f t="shared" si="6"/>
        <v>4.01</v>
      </c>
      <c r="Z47" s="202">
        <f>'[11]01.07.2021'!C49</f>
        <v>4.01</v>
      </c>
      <c r="AA47" s="202">
        <f>'[11]01.07.2021'!D49</f>
        <v>0</v>
      </c>
      <c r="AB47" s="69">
        <f t="shared" si="7"/>
        <v>3.19</v>
      </c>
      <c r="AC47" s="69">
        <v>3.19</v>
      </c>
      <c r="AD47" s="69"/>
      <c r="AE47" s="69">
        <f t="shared" si="8"/>
        <v>2.89</v>
      </c>
      <c r="AF47" s="69">
        <v>2.89</v>
      </c>
      <c r="AG47" s="69"/>
      <c r="AH47" s="69">
        <f t="shared" si="9"/>
        <v>2.89</v>
      </c>
      <c r="AI47" s="69">
        <v>2.89</v>
      </c>
      <c r="AJ47" s="69"/>
      <c r="AK47" s="69">
        <f t="shared" si="10"/>
        <v>2.89</v>
      </c>
      <c r="AL47" s="69">
        <v>2.89</v>
      </c>
      <c r="AM47" s="69"/>
      <c r="AN47" s="69">
        <f t="shared" si="11"/>
        <v>0.24083333333333334</v>
      </c>
      <c r="AO47" s="106"/>
    </row>
    <row r="48" spans="1:41" ht="15" customHeight="1">
      <c r="A48" s="192">
        <v>43</v>
      </c>
      <c r="B48" s="107" t="s">
        <v>91</v>
      </c>
      <c r="C48" s="107" t="s">
        <v>69</v>
      </c>
      <c r="D48" s="102">
        <v>17</v>
      </c>
      <c r="E48" s="102"/>
      <c r="F48" s="102">
        <v>12</v>
      </c>
      <c r="G48" s="69">
        <f t="shared" si="0"/>
        <v>70.31</v>
      </c>
      <c r="H48" s="59">
        <v>70.31</v>
      </c>
      <c r="I48" s="59"/>
      <c r="J48" s="69">
        <f t="shared" si="1"/>
        <v>70.31</v>
      </c>
      <c r="K48" s="59">
        <v>70.31</v>
      </c>
      <c r="L48" s="59"/>
      <c r="M48" s="69">
        <f t="shared" si="2"/>
        <v>70.62</v>
      </c>
      <c r="N48" s="59">
        <v>70.62</v>
      </c>
      <c r="O48" s="59"/>
      <c r="P48" s="69">
        <f t="shared" si="3"/>
        <v>69.72</v>
      </c>
      <c r="Q48" s="59">
        <v>69.72</v>
      </c>
      <c r="R48" s="59"/>
      <c r="S48" s="69">
        <f t="shared" si="4"/>
        <v>70.16</v>
      </c>
      <c r="T48" s="59">
        <v>70.16</v>
      </c>
      <c r="U48" s="59"/>
      <c r="V48" s="69">
        <f t="shared" si="5"/>
        <v>71.56</v>
      </c>
      <c r="W48" s="203">
        <v>71.56</v>
      </c>
      <c r="X48" s="202"/>
      <c r="Y48" s="69">
        <f t="shared" si="6"/>
        <v>69.15</v>
      </c>
      <c r="Z48" s="202">
        <f>'[11]01.07.2021'!C50</f>
        <v>69.15</v>
      </c>
      <c r="AA48" s="202">
        <f>'[11]01.07.2021'!D50</f>
        <v>0</v>
      </c>
      <c r="AB48" s="69">
        <f t="shared" si="7"/>
        <v>72.96</v>
      </c>
      <c r="AC48" s="69">
        <v>72.96</v>
      </c>
      <c r="AD48" s="69"/>
      <c r="AE48" s="69">
        <f t="shared" si="8"/>
        <v>73.16</v>
      </c>
      <c r="AF48" s="69">
        <v>73.16</v>
      </c>
      <c r="AG48" s="69"/>
      <c r="AH48" s="69">
        <f t="shared" si="9"/>
        <v>76.16</v>
      </c>
      <c r="AI48" s="69">
        <v>76.16</v>
      </c>
      <c r="AJ48" s="69"/>
      <c r="AK48" s="69">
        <f t="shared" si="10"/>
        <v>76.16</v>
      </c>
      <c r="AL48" s="69">
        <v>76.16</v>
      </c>
      <c r="AM48" s="69"/>
      <c r="AN48" s="69">
        <f t="shared" si="11"/>
        <v>6.346666666666667</v>
      </c>
      <c r="AO48" s="106"/>
    </row>
    <row r="49" spans="1:41" ht="15" customHeight="1" hidden="1" outlineLevel="1">
      <c r="A49" s="192">
        <v>44</v>
      </c>
      <c r="B49" s="107" t="s">
        <v>91</v>
      </c>
      <c r="C49" s="107" t="s">
        <v>69</v>
      </c>
      <c r="D49" s="102">
        <v>21</v>
      </c>
      <c r="E49" s="102"/>
      <c r="F49" s="102">
        <f>'[4]ООО УК "ПОКиТС"'!$G$276</f>
        <v>0</v>
      </c>
      <c r="G49" s="69">
        <f t="shared" si="0"/>
        <v>0.26</v>
      </c>
      <c r="H49" s="59">
        <v>0.26</v>
      </c>
      <c r="I49" s="59"/>
      <c r="J49" s="69">
        <f t="shared" si="1"/>
        <v>0.26</v>
      </c>
      <c r="K49" s="59">
        <v>0.26</v>
      </c>
      <c r="L49" s="59"/>
      <c r="M49" s="69">
        <f t="shared" si="2"/>
        <v>0.01</v>
      </c>
      <c r="N49" s="59">
        <v>0.01</v>
      </c>
      <c r="O49" s="59"/>
      <c r="P49" s="69">
        <f t="shared" si="3"/>
        <v>0</v>
      </c>
      <c r="Q49" s="169">
        <v>0</v>
      </c>
      <c r="R49" s="59"/>
      <c r="S49" s="69">
        <f t="shared" si="4"/>
        <v>0</v>
      </c>
      <c r="T49" s="169"/>
      <c r="U49" s="59"/>
      <c r="V49" s="69">
        <f t="shared" si="5"/>
        <v>0</v>
      </c>
      <c r="W49" s="35"/>
      <c r="X49" s="202"/>
      <c r="Y49" s="69">
        <f t="shared" si="6"/>
        <v>0</v>
      </c>
      <c r="Z49" s="202"/>
      <c r="AA49" s="202">
        <f>'[11]01.07.2021'!D51</f>
        <v>0</v>
      </c>
      <c r="AB49" s="69">
        <f t="shared" si="7"/>
        <v>0</v>
      </c>
      <c r="AC49" s="69"/>
      <c r="AD49" s="69"/>
      <c r="AE49" s="69">
        <f t="shared" si="8"/>
        <v>0</v>
      </c>
      <c r="AF49" s="69"/>
      <c r="AG49" s="69"/>
      <c r="AH49" s="69">
        <f t="shared" si="9"/>
        <v>0</v>
      </c>
      <c r="AI49" s="69"/>
      <c r="AJ49" s="69"/>
      <c r="AK49" s="69">
        <f t="shared" si="10"/>
        <v>0</v>
      </c>
      <c r="AL49" s="69"/>
      <c r="AM49" s="69"/>
      <c r="AN49" s="69" t="e">
        <f t="shared" si="11"/>
        <v>#DIV/0!</v>
      </c>
      <c r="AO49" s="106"/>
    </row>
    <row r="50" spans="1:41" ht="15" customHeight="1" collapsed="1">
      <c r="A50" s="154">
        <v>44</v>
      </c>
      <c r="B50" s="107" t="s">
        <v>91</v>
      </c>
      <c r="C50" s="107" t="s">
        <v>58</v>
      </c>
      <c r="D50" s="102">
        <v>10</v>
      </c>
      <c r="E50" s="102" t="s">
        <v>17</v>
      </c>
      <c r="F50" s="102">
        <v>12</v>
      </c>
      <c r="G50" s="69">
        <f t="shared" si="0"/>
        <v>35.06</v>
      </c>
      <c r="H50" s="59">
        <v>35.06</v>
      </c>
      <c r="I50" s="59"/>
      <c r="J50" s="69">
        <f t="shared" si="1"/>
        <v>35.06</v>
      </c>
      <c r="K50" s="59">
        <v>35.06</v>
      </c>
      <c r="L50" s="59"/>
      <c r="M50" s="69">
        <f t="shared" si="2"/>
        <v>35.78</v>
      </c>
      <c r="N50" s="59">
        <v>35.78</v>
      </c>
      <c r="O50" s="59"/>
      <c r="P50" s="69">
        <f t="shared" si="3"/>
        <v>34.19</v>
      </c>
      <c r="Q50" s="59">
        <v>34.19</v>
      </c>
      <c r="R50" s="59"/>
      <c r="S50" s="69">
        <f t="shared" si="4"/>
        <v>34.19</v>
      </c>
      <c r="T50" s="59">
        <v>34.19</v>
      </c>
      <c r="U50" s="59"/>
      <c r="V50" s="69">
        <f t="shared" si="5"/>
        <v>35.96</v>
      </c>
      <c r="W50" s="202">
        <v>35.96</v>
      </c>
      <c r="X50" s="59"/>
      <c r="Y50" s="69">
        <f t="shared" si="6"/>
        <v>34.85</v>
      </c>
      <c r="Z50" s="202">
        <f>'[11]01.07.2021'!C51</f>
        <v>34.85</v>
      </c>
      <c r="AA50" s="202">
        <f>'[11]01.07.2021'!D51</f>
        <v>0</v>
      </c>
      <c r="AB50" s="69">
        <f t="shared" si="7"/>
        <v>36.14</v>
      </c>
      <c r="AC50" s="69">
        <v>36.14</v>
      </c>
      <c r="AD50" s="69"/>
      <c r="AE50" s="69">
        <f t="shared" si="8"/>
        <v>38.92</v>
      </c>
      <c r="AF50" s="69">
        <v>38.92</v>
      </c>
      <c r="AG50" s="69"/>
      <c r="AH50" s="69">
        <f t="shared" si="9"/>
        <v>38.92</v>
      </c>
      <c r="AI50" s="69">
        <v>38.92</v>
      </c>
      <c r="AJ50" s="69"/>
      <c r="AK50" s="69">
        <f t="shared" si="10"/>
        <v>38.92</v>
      </c>
      <c r="AL50" s="69">
        <v>38.92</v>
      </c>
      <c r="AM50" s="69"/>
      <c r="AN50" s="69">
        <f t="shared" si="11"/>
        <v>3.2433333333333336</v>
      </c>
      <c r="AO50" s="106"/>
    </row>
    <row r="51" spans="1:41" ht="15" customHeight="1">
      <c r="A51" s="154">
        <v>45</v>
      </c>
      <c r="B51" s="107" t="s">
        <v>91</v>
      </c>
      <c r="C51" s="107" t="s">
        <v>95</v>
      </c>
      <c r="D51" s="102">
        <v>2</v>
      </c>
      <c r="E51" s="102"/>
      <c r="F51" s="102">
        <v>24</v>
      </c>
      <c r="G51" s="69">
        <f t="shared" si="0"/>
        <v>146.33</v>
      </c>
      <c r="H51" s="59">
        <v>100.18</v>
      </c>
      <c r="I51" s="59">
        <v>46.15</v>
      </c>
      <c r="J51" s="69">
        <f t="shared" si="1"/>
        <v>146.33</v>
      </c>
      <c r="K51" s="59">
        <v>100.18</v>
      </c>
      <c r="L51" s="59">
        <v>46.15</v>
      </c>
      <c r="M51" s="69">
        <f t="shared" si="2"/>
        <v>158.43</v>
      </c>
      <c r="N51" s="59">
        <v>114.34</v>
      </c>
      <c r="O51" s="59">
        <v>44.09</v>
      </c>
      <c r="P51" s="69">
        <f t="shared" si="3"/>
        <v>157.14</v>
      </c>
      <c r="Q51" s="59">
        <v>113.96</v>
      </c>
      <c r="R51" s="59">
        <v>43.18</v>
      </c>
      <c r="S51" s="69">
        <f t="shared" si="4"/>
        <v>157.75</v>
      </c>
      <c r="T51" s="59">
        <v>115.62</v>
      </c>
      <c r="U51" s="59">
        <v>42.13</v>
      </c>
      <c r="V51" s="69">
        <f t="shared" si="5"/>
        <v>159.29000000000002</v>
      </c>
      <c r="W51" s="202">
        <v>117.98</v>
      </c>
      <c r="X51" s="202">
        <v>41.31</v>
      </c>
      <c r="Y51" s="69">
        <f t="shared" si="6"/>
        <v>157.3</v>
      </c>
      <c r="Z51" s="202">
        <f>'[11]01.07.2021'!C52</f>
        <v>115.99</v>
      </c>
      <c r="AA51" s="202">
        <f>'[11]01.07.2021'!D52</f>
        <v>41.31</v>
      </c>
      <c r="AB51" s="69">
        <f>AC51+AD51</f>
        <v>158.32</v>
      </c>
      <c r="AC51" s="69">
        <v>123.36</v>
      </c>
      <c r="AD51" s="69">
        <v>34.96</v>
      </c>
      <c r="AE51" s="69">
        <f>AF51+AG51</f>
        <v>158.32999999999998</v>
      </c>
      <c r="AF51" s="69">
        <v>124.55</v>
      </c>
      <c r="AG51" s="69">
        <v>33.78</v>
      </c>
      <c r="AH51" s="69">
        <f>AI51+AJ51</f>
        <v>158.32999999999998</v>
      </c>
      <c r="AI51" s="69">
        <v>124.55</v>
      </c>
      <c r="AJ51" s="69">
        <v>33.78</v>
      </c>
      <c r="AK51" s="69">
        <f>AL51+AM51</f>
        <v>158.32999999999998</v>
      </c>
      <c r="AL51" s="69">
        <v>124.55</v>
      </c>
      <c r="AM51" s="69">
        <v>33.78</v>
      </c>
      <c r="AN51" s="69">
        <f t="shared" si="11"/>
        <v>6.597083333333333</v>
      </c>
      <c r="AO51" s="106"/>
    </row>
    <row r="52" spans="1:41" ht="15" customHeight="1">
      <c r="A52" s="192">
        <v>46</v>
      </c>
      <c r="B52" s="107" t="s">
        <v>91</v>
      </c>
      <c r="C52" s="107" t="s">
        <v>95</v>
      </c>
      <c r="D52" s="102">
        <v>3</v>
      </c>
      <c r="E52" s="102"/>
      <c r="F52" s="102">
        <v>8</v>
      </c>
      <c r="G52" s="69">
        <f t="shared" si="0"/>
        <v>67.38</v>
      </c>
      <c r="H52" s="59">
        <v>65.24</v>
      </c>
      <c r="I52" s="59">
        <v>2.14</v>
      </c>
      <c r="J52" s="69">
        <f t="shared" si="1"/>
        <v>67.38</v>
      </c>
      <c r="K52" s="59">
        <v>65.24</v>
      </c>
      <c r="L52" s="59">
        <v>2.14</v>
      </c>
      <c r="M52" s="69">
        <f t="shared" si="2"/>
        <v>70.34</v>
      </c>
      <c r="N52" s="59">
        <v>67.12</v>
      </c>
      <c r="O52" s="59">
        <v>3.22</v>
      </c>
      <c r="P52" s="69">
        <f t="shared" si="3"/>
        <v>69.85000000000001</v>
      </c>
      <c r="Q52" s="59">
        <v>66.84</v>
      </c>
      <c r="R52" s="59">
        <v>3.01</v>
      </c>
      <c r="S52" s="69">
        <f t="shared" si="4"/>
        <v>70.46000000000001</v>
      </c>
      <c r="T52" s="59">
        <v>67.48</v>
      </c>
      <c r="U52" s="59">
        <v>2.98</v>
      </c>
      <c r="V52" s="69">
        <f t="shared" si="5"/>
        <v>68.92</v>
      </c>
      <c r="W52" s="202">
        <v>66.89</v>
      </c>
      <c r="X52" s="202">
        <v>2.03</v>
      </c>
      <c r="Y52" s="69">
        <f t="shared" si="6"/>
        <v>66.3</v>
      </c>
      <c r="Z52" s="202">
        <f>'[11]01.07.2021'!C53</f>
        <v>61.18</v>
      </c>
      <c r="AA52" s="202">
        <f>'[11]01.07.2021'!D53</f>
        <v>5.12</v>
      </c>
      <c r="AB52" s="69">
        <f t="shared" si="7"/>
        <v>77.60000000000001</v>
      </c>
      <c r="AC52" s="69">
        <v>69.48</v>
      </c>
      <c r="AD52" s="69">
        <v>8.12</v>
      </c>
      <c r="AE52" s="69">
        <f aca="true" t="shared" si="12" ref="AE52:AE76">AF52+AG52</f>
        <v>78.27</v>
      </c>
      <c r="AF52" s="69">
        <v>71.25</v>
      </c>
      <c r="AG52" s="69">
        <v>7.02</v>
      </c>
      <c r="AH52" s="69">
        <f aca="true" t="shared" si="13" ref="AH52:AH76">AI52+AJ52</f>
        <v>78.27</v>
      </c>
      <c r="AI52" s="69">
        <v>71.25</v>
      </c>
      <c r="AJ52" s="69">
        <v>7.02</v>
      </c>
      <c r="AK52" s="69">
        <f aca="true" t="shared" si="14" ref="AK52:AK76">AL52+AM52</f>
        <v>78.27</v>
      </c>
      <c r="AL52" s="69">
        <v>71.25</v>
      </c>
      <c r="AM52" s="69">
        <v>7.02</v>
      </c>
      <c r="AN52" s="69">
        <f t="shared" si="11"/>
        <v>9.78375</v>
      </c>
      <c r="AO52" s="106"/>
    </row>
    <row r="53" spans="1:41" ht="15" customHeight="1">
      <c r="A53" s="192">
        <v>47</v>
      </c>
      <c r="B53" s="107" t="s">
        <v>91</v>
      </c>
      <c r="C53" s="107" t="s">
        <v>95</v>
      </c>
      <c r="D53" s="102">
        <v>8</v>
      </c>
      <c r="E53" s="102"/>
      <c r="F53" s="102">
        <v>12</v>
      </c>
      <c r="G53" s="69">
        <f t="shared" si="0"/>
        <v>31.17</v>
      </c>
      <c r="H53" s="59">
        <v>31.17</v>
      </c>
      <c r="I53" s="59"/>
      <c r="J53" s="69">
        <f t="shared" si="1"/>
        <v>31.17</v>
      </c>
      <c r="K53" s="59">
        <v>31.17</v>
      </c>
      <c r="L53" s="59"/>
      <c r="M53" s="69">
        <f t="shared" si="2"/>
        <v>36.47</v>
      </c>
      <c r="N53" s="59">
        <v>36.47</v>
      </c>
      <c r="O53" s="59"/>
      <c r="P53" s="69">
        <f t="shared" si="3"/>
        <v>35.78</v>
      </c>
      <c r="Q53" s="59">
        <v>35.78</v>
      </c>
      <c r="R53" s="59"/>
      <c r="S53" s="69">
        <f t="shared" si="4"/>
        <v>36.18</v>
      </c>
      <c r="T53" s="59">
        <v>36.18</v>
      </c>
      <c r="U53" s="59"/>
      <c r="V53" s="69">
        <f t="shared" si="5"/>
        <v>37.9</v>
      </c>
      <c r="W53" s="202">
        <v>37.9</v>
      </c>
      <c r="X53" s="202"/>
      <c r="Y53" s="69">
        <f t="shared" si="6"/>
        <v>35.12</v>
      </c>
      <c r="Z53" s="202">
        <f>'[11]01.07.2021'!C54</f>
        <v>35.12</v>
      </c>
      <c r="AA53" s="202">
        <f>'[11]01.07.2021'!D54</f>
        <v>0</v>
      </c>
      <c r="AB53" s="69">
        <f t="shared" si="7"/>
        <v>39.78</v>
      </c>
      <c r="AC53" s="69">
        <v>39.78</v>
      </c>
      <c r="AD53" s="69"/>
      <c r="AE53" s="69">
        <f t="shared" si="12"/>
        <v>42.13</v>
      </c>
      <c r="AF53" s="69">
        <v>42.13</v>
      </c>
      <c r="AG53" s="69"/>
      <c r="AH53" s="69">
        <f t="shared" si="13"/>
        <v>42.13</v>
      </c>
      <c r="AI53" s="69">
        <v>42.13</v>
      </c>
      <c r="AJ53" s="69"/>
      <c r="AK53" s="69">
        <f t="shared" si="14"/>
        <v>42.13</v>
      </c>
      <c r="AL53" s="69">
        <v>42.13</v>
      </c>
      <c r="AM53" s="69"/>
      <c r="AN53" s="69">
        <f t="shared" si="11"/>
        <v>3.5108333333333337</v>
      </c>
      <c r="AO53" s="106"/>
    </row>
    <row r="54" spans="1:41" ht="15" customHeight="1">
      <c r="A54" s="192">
        <v>48</v>
      </c>
      <c r="B54" s="107" t="s">
        <v>91</v>
      </c>
      <c r="C54" s="107" t="s">
        <v>95</v>
      </c>
      <c r="D54" s="102">
        <v>10</v>
      </c>
      <c r="E54" s="102"/>
      <c r="F54" s="102">
        <v>12</v>
      </c>
      <c r="G54" s="69">
        <f t="shared" si="0"/>
        <v>38.47</v>
      </c>
      <c r="H54" s="59">
        <v>38.47</v>
      </c>
      <c r="I54" s="59"/>
      <c r="J54" s="69">
        <f t="shared" si="1"/>
        <v>38.47</v>
      </c>
      <c r="K54" s="59">
        <v>38.47</v>
      </c>
      <c r="L54" s="59"/>
      <c r="M54" s="69">
        <f t="shared" si="2"/>
        <v>43.96</v>
      </c>
      <c r="N54" s="59">
        <v>43.96</v>
      </c>
      <c r="O54" s="59"/>
      <c r="P54" s="69">
        <f t="shared" si="3"/>
        <v>42.13</v>
      </c>
      <c r="Q54" s="59">
        <v>42.13</v>
      </c>
      <c r="R54" s="59"/>
      <c r="S54" s="69">
        <f t="shared" si="4"/>
        <v>43.55</v>
      </c>
      <c r="T54" s="59">
        <v>43.55</v>
      </c>
      <c r="U54" s="59"/>
      <c r="V54" s="69">
        <f t="shared" si="5"/>
        <v>44.61</v>
      </c>
      <c r="W54" s="202">
        <v>44.61</v>
      </c>
      <c r="X54" s="202"/>
      <c r="Y54" s="69">
        <f t="shared" si="6"/>
        <v>43.96</v>
      </c>
      <c r="Z54" s="202">
        <f>'[11]01.07.2021'!C55</f>
        <v>43.96</v>
      </c>
      <c r="AA54" s="202">
        <f>'[11]01.07.2021'!D55</f>
        <v>0</v>
      </c>
      <c r="AB54" s="69">
        <f t="shared" si="7"/>
        <v>44.29</v>
      </c>
      <c r="AC54" s="69">
        <v>44.29</v>
      </c>
      <c r="AD54" s="69"/>
      <c r="AE54" s="69">
        <f t="shared" si="12"/>
        <v>46.78</v>
      </c>
      <c r="AF54" s="69">
        <v>46.78</v>
      </c>
      <c r="AG54" s="69"/>
      <c r="AH54" s="69">
        <f t="shared" si="13"/>
        <v>46.78</v>
      </c>
      <c r="AI54" s="69">
        <v>46.78</v>
      </c>
      <c r="AJ54" s="69"/>
      <c r="AK54" s="69">
        <f t="shared" si="14"/>
        <v>46.78</v>
      </c>
      <c r="AL54" s="69">
        <v>46.78</v>
      </c>
      <c r="AM54" s="69"/>
      <c r="AN54" s="69">
        <f t="shared" si="11"/>
        <v>3.8983333333333334</v>
      </c>
      <c r="AO54" s="106"/>
    </row>
    <row r="55" spans="1:41" ht="15" customHeight="1">
      <c r="A55" s="192">
        <v>49</v>
      </c>
      <c r="B55" s="107" t="s">
        <v>91</v>
      </c>
      <c r="C55" s="107" t="s">
        <v>73</v>
      </c>
      <c r="D55" s="102">
        <v>3</v>
      </c>
      <c r="E55" s="102"/>
      <c r="F55" s="102">
        <v>12</v>
      </c>
      <c r="G55" s="69">
        <f t="shared" si="0"/>
        <v>45.83</v>
      </c>
      <c r="H55" s="59">
        <v>45.83</v>
      </c>
      <c r="I55" s="59"/>
      <c r="J55" s="69">
        <f t="shared" si="1"/>
        <v>45.83</v>
      </c>
      <c r="K55" s="59">
        <v>45.83</v>
      </c>
      <c r="L55" s="59"/>
      <c r="M55" s="69">
        <f t="shared" si="2"/>
        <v>51.32</v>
      </c>
      <c r="N55" s="59">
        <v>51.32</v>
      </c>
      <c r="O55" s="59"/>
      <c r="P55" s="69">
        <f t="shared" si="3"/>
        <v>50.17</v>
      </c>
      <c r="Q55" s="59">
        <v>50.17</v>
      </c>
      <c r="R55" s="59"/>
      <c r="S55" s="69">
        <f t="shared" si="4"/>
        <v>51.12</v>
      </c>
      <c r="T55" s="59">
        <v>51.12</v>
      </c>
      <c r="U55" s="59"/>
      <c r="V55" s="69">
        <f t="shared" si="5"/>
        <v>52.13</v>
      </c>
      <c r="W55" s="202">
        <v>52.13</v>
      </c>
      <c r="X55" s="202"/>
      <c r="Y55" s="69">
        <f t="shared" si="6"/>
        <v>51.44</v>
      </c>
      <c r="Z55" s="202">
        <f>'[11]01.07.2021'!C56</f>
        <v>51.44</v>
      </c>
      <c r="AA55" s="202">
        <f>'[11]01.07.2021'!D56</f>
        <v>0</v>
      </c>
      <c r="AB55" s="69">
        <f t="shared" si="7"/>
        <v>51.36</v>
      </c>
      <c r="AC55" s="69">
        <v>51.36</v>
      </c>
      <c r="AD55" s="69"/>
      <c r="AE55" s="69">
        <f t="shared" si="12"/>
        <v>52.44</v>
      </c>
      <c r="AF55" s="69">
        <v>52.44</v>
      </c>
      <c r="AG55" s="69"/>
      <c r="AH55" s="69">
        <f t="shared" si="13"/>
        <v>52.44</v>
      </c>
      <c r="AI55" s="69">
        <v>52.44</v>
      </c>
      <c r="AJ55" s="69"/>
      <c r="AK55" s="69">
        <f t="shared" si="14"/>
        <v>52.44</v>
      </c>
      <c r="AL55" s="69">
        <v>52.44</v>
      </c>
      <c r="AM55" s="69"/>
      <c r="AN55" s="69">
        <f t="shared" si="11"/>
        <v>4.37</v>
      </c>
      <c r="AO55" s="106"/>
    </row>
    <row r="56" spans="1:41" ht="15" customHeight="1">
      <c r="A56" s="192">
        <v>50</v>
      </c>
      <c r="B56" s="107" t="s">
        <v>91</v>
      </c>
      <c r="C56" s="107" t="s">
        <v>73</v>
      </c>
      <c r="D56" s="102">
        <v>7</v>
      </c>
      <c r="E56" s="102" t="s">
        <v>17</v>
      </c>
      <c r="F56" s="102">
        <v>12</v>
      </c>
      <c r="G56" s="69">
        <f t="shared" si="0"/>
        <v>121.86999999999999</v>
      </c>
      <c r="H56" s="59">
        <v>98.46</v>
      </c>
      <c r="I56" s="59">
        <v>23.41</v>
      </c>
      <c r="J56" s="69">
        <f t="shared" si="1"/>
        <v>121.86999999999999</v>
      </c>
      <c r="K56" s="59">
        <v>98.46</v>
      </c>
      <c r="L56" s="59">
        <v>23.41</v>
      </c>
      <c r="M56" s="69">
        <f t="shared" si="2"/>
        <v>137.16</v>
      </c>
      <c r="N56" s="59">
        <v>115.32</v>
      </c>
      <c r="O56" s="59">
        <v>21.84</v>
      </c>
      <c r="P56" s="69">
        <f t="shared" si="3"/>
        <v>134.05</v>
      </c>
      <c r="Q56" s="59">
        <v>113.91</v>
      </c>
      <c r="R56" s="59">
        <v>20.14</v>
      </c>
      <c r="S56" s="69">
        <f t="shared" si="4"/>
        <v>138.38</v>
      </c>
      <c r="T56" s="59">
        <v>119.14</v>
      </c>
      <c r="U56" s="59">
        <v>19.24</v>
      </c>
      <c r="V56" s="69">
        <f t="shared" si="5"/>
        <v>141.23000000000002</v>
      </c>
      <c r="W56" s="202">
        <v>122.31</v>
      </c>
      <c r="X56" s="202">
        <v>18.92</v>
      </c>
      <c r="Y56" s="69">
        <f t="shared" si="6"/>
        <v>139.87</v>
      </c>
      <c r="Z56" s="202">
        <f>'[11]01.07.2021'!C57</f>
        <v>121.78</v>
      </c>
      <c r="AA56" s="202">
        <f>'[11]01.07.2021'!D57</f>
        <v>18.09</v>
      </c>
      <c r="AB56" s="69">
        <f t="shared" si="7"/>
        <v>142.3</v>
      </c>
      <c r="AC56" s="69">
        <v>123.08</v>
      </c>
      <c r="AD56" s="69">
        <v>19.22</v>
      </c>
      <c r="AE56" s="69">
        <f t="shared" si="12"/>
        <v>142.71</v>
      </c>
      <c r="AF56" s="69">
        <v>124.15</v>
      </c>
      <c r="AG56" s="69">
        <v>18.56</v>
      </c>
      <c r="AH56" s="69">
        <f t="shared" si="13"/>
        <v>142.71</v>
      </c>
      <c r="AI56" s="69">
        <v>124.15</v>
      </c>
      <c r="AJ56" s="69">
        <v>18.56</v>
      </c>
      <c r="AK56" s="69">
        <f t="shared" si="14"/>
        <v>133.56</v>
      </c>
      <c r="AL56" s="69">
        <v>115</v>
      </c>
      <c r="AM56" s="69">
        <v>18.56</v>
      </c>
      <c r="AN56" s="69">
        <f t="shared" si="11"/>
        <v>11.13</v>
      </c>
      <c r="AO56" s="106"/>
    </row>
    <row r="57" spans="1:41" ht="15" customHeight="1">
      <c r="A57" s="192">
        <v>51</v>
      </c>
      <c r="B57" s="107" t="s">
        <v>91</v>
      </c>
      <c r="C57" s="107" t="s">
        <v>73</v>
      </c>
      <c r="D57" s="102">
        <v>10</v>
      </c>
      <c r="E57" s="102"/>
      <c r="F57" s="102">
        <v>12</v>
      </c>
      <c r="G57" s="69">
        <f t="shared" si="0"/>
        <v>60.45</v>
      </c>
      <c r="H57" s="59">
        <v>60.45</v>
      </c>
      <c r="I57" s="59"/>
      <c r="J57" s="69">
        <f t="shared" si="1"/>
        <v>60.45</v>
      </c>
      <c r="K57" s="59">
        <v>60.45</v>
      </c>
      <c r="L57" s="59"/>
      <c r="M57" s="69">
        <f t="shared" si="2"/>
        <v>72.54</v>
      </c>
      <c r="N57" s="59">
        <v>72.54</v>
      </c>
      <c r="O57" s="59"/>
      <c r="P57" s="69">
        <f t="shared" si="3"/>
        <v>70.34</v>
      </c>
      <c r="Q57" s="59">
        <v>70.34</v>
      </c>
      <c r="R57" s="59"/>
      <c r="S57" s="69">
        <f t="shared" si="4"/>
        <v>72.15</v>
      </c>
      <c r="T57" s="59">
        <v>72.15</v>
      </c>
      <c r="U57" s="59"/>
      <c r="V57" s="69">
        <f t="shared" si="5"/>
        <v>73.14</v>
      </c>
      <c r="W57" s="202">
        <v>73.14</v>
      </c>
      <c r="X57" s="202"/>
      <c r="Y57" s="69">
        <f t="shared" si="6"/>
        <v>72.88</v>
      </c>
      <c r="Z57" s="202">
        <f>'[11]01.07.2021'!C58</f>
        <v>72.88</v>
      </c>
      <c r="AA57" s="202">
        <f>'[11]01.07.2021'!D58</f>
        <v>0</v>
      </c>
      <c r="AB57" s="69">
        <f t="shared" si="7"/>
        <v>72.16</v>
      </c>
      <c r="AC57" s="69">
        <v>72.16</v>
      </c>
      <c r="AD57" s="69"/>
      <c r="AE57" s="69">
        <f t="shared" si="12"/>
        <v>75.69</v>
      </c>
      <c r="AF57" s="69">
        <v>75.69</v>
      </c>
      <c r="AG57" s="69"/>
      <c r="AH57" s="69">
        <f t="shared" si="13"/>
        <v>75.69</v>
      </c>
      <c r="AI57" s="69">
        <v>75.69</v>
      </c>
      <c r="AJ57" s="69"/>
      <c r="AK57" s="69">
        <f t="shared" si="14"/>
        <v>75.69</v>
      </c>
      <c r="AL57" s="69">
        <v>75.69</v>
      </c>
      <c r="AM57" s="69"/>
      <c r="AN57" s="69">
        <f t="shared" si="11"/>
        <v>6.3075</v>
      </c>
      <c r="AO57" s="106"/>
    </row>
    <row r="58" spans="1:41" ht="15" customHeight="1">
      <c r="A58" s="192">
        <v>52</v>
      </c>
      <c r="B58" s="107" t="s">
        <v>91</v>
      </c>
      <c r="C58" s="107" t="s">
        <v>73</v>
      </c>
      <c r="D58" s="102">
        <v>11</v>
      </c>
      <c r="E58" s="102"/>
      <c r="F58" s="102">
        <v>16</v>
      </c>
      <c r="G58" s="69">
        <f t="shared" si="0"/>
        <v>151.76</v>
      </c>
      <c r="H58" s="59">
        <v>82.63</v>
      </c>
      <c r="I58" s="59">
        <v>69.13</v>
      </c>
      <c r="J58" s="69">
        <f t="shared" si="1"/>
        <v>151.76</v>
      </c>
      <c r="K58" s="59">
        <v>82.63</v>
      </c>
      <c r="L58" s="59">
        <v>69.13</v>
      </c>
      <c r="M58" s="69">
        <f t="shared" si="2"/>
        <v>156.93</v>
      </c>
      <c r="N58" s="59">
        <v>88.47</v>
      </c>
      <c r="O58" s="59">
        <v>68.46</v>
      </c>
      <c r="P58" s="69">
        <f t="shared" si="3"/>
        <v>138.59</v>
      </c>
      <c r="Q58" s="59">
        <v>69.14</v>
      </c>
      <c r="R58" s="59">
        <v>69.45</v>
      </c>
      <c r="S58" s="69">
        <f t="shared" si="4"/>
        <v>140.61</v>
      </c>
      <c r="T58" s="59">
        <v>72.49</v>
      </c>
      <c r="U58" s="59">
        <v>68.12</v>
      </c>
      <c r="V58" s="69">
        <f t="shared" si="5"/>
        <v>137.34</v>
      </c>
      <c r="W58" s="202">
        <v>71.22</v>
      </c>
      <c r="X58" s="202">
        <v>66.12</v>
      </c>
      <c r="Y58" s="69">
        <f t="shared" si="6"/>
        <v>133.92000000000002</v>
      </c>
      <c r="Z58" s="202">
        <f>'[11]01.07.2021'!C59</f>
        <v>68.15</v>
      </c>
      <c r="AA58" s="202">
        <f>'[11]01.07.2021'!D59</f>
        <v>65.77</v>
      </c>
      <c r="AB58" s="69">
        <f t="shared" si="7"/>
        <v>96.92</v>
      </c>
      <c r="AC58" s="69">
        <v>55.96</v>
      </c>
      <c r="AD58" s="69">
        <v>40.96</v>
      </c>
      <c r="AE58" s="69">
        <f t="shared" si="12"/>
        <v>96</v>
      </c>
      <c r="AF58" s="69">
        <v>56.82</v>
      </c>
      <c r="AG58" s="69">
        <v>39.18</v>
      </c>
      <c r="AH58" s="69">
        <f t="shared" si="13"/>
        <v>96</v>
      </c>
      <c r="AI58" s="69">
        <v>56.82</v>
      </c>
      <c r="AJ58" s="69">
        <v>39.18</v>
      </c>
      <c r="AK58" s="69">
        <f t="shared" si="14"/>
        <v>96</v>
      </c>
      <c r="AL58" s="69">
        <v>56.82</v>
      </c>
      <c r="AM58" s="69">
        <v>39.18</v>
      </c>
      <c r="AN58" s="69">
        <f t="shared" si="11"/>
        <v>6</v>
      </c>
      <c r="AO58" s="106"/>
    </row>
    <row r="59" spans="1:41" ht="15" customHeight="1">
      <c r="A59" s="192">
        <v>53</v>
      </c>
      <c r="B59" s="107" t="s">
        <v>91</v>
      </c>
      <c r="C59" s="107" t="s">
        <v>96</v>
      </c>
      <c r="D59" s="102">
        <v>3</v>
      </c>
      <c r="E59" s="102"/>
      <c r="F59" s="102">
        <v>24</v>
      </c>
      <c r="G59" s="69">
        <f t="shared" si="0"/>
        <v>151.96</v>
      </c>
      <c r="H59" s="59">
        <v>99.65</v>
      </c>
      <c r="I59" s="59">
        <v>52.31</v>
      </c>
      <c r="J59" s="69">
        <f t="shared" si="1"/>
        <v>151.96</v>
      </c>
      <c r="K59" s="59">
        <v>99.65</v>
      </c>
      <c r="L59" s="59">
        <v>52.31</v>
      </c>
      <c r="M59" s="69">
        <f t="shared" si="2"/>
        <v>153.24</v>
      </c>
      <c r="N59" s="59">
        <v>103.12</v>
      </c>
      <c r="O59" s="59">
        <v>50.12</v>
      </c>
      <c r="P59" s="69">
        <f t="shared" si="3"/>
        <v>148.26999999999998</v>
      </c>
      <c r="Q59" s="59">
        <v>99.13</v>
      </c>
      <c r="R59" s="59">
        <v>49.14</v>
      </c>
      <c r="S59" s="69">
        <f t="shared" si="4"/>
        <v>148.60000000000002</v>
      </c>
      <c r="T59" s="59">
        <v>101.54</v>
      </c>
      <c r="U59" s="59">
        <v>47.06</v>
      </c>
      <c r="V59" s="69">
        <f t="shared" si="5"/>
        <v>149.7</v>
      </c>
      <c r="W59" s="202">
        <v>103.48</v>
      </c>
      <c r="X59" s="202">
        <v>46.22</v>
      </c>
      <c r="Y59" s="69">
        <f t="shared" si="6"/>
        <v>147.32</v>
      </c>
      <c r="Z59" s="202">
        <f>'[11]01.07.2021'!C60</f>
        <v>101.54</v>
      </c>
      <c r="AA59" s="202">
        <f>'[11]01.07.2021'!D60</f>
        <v>45.78</v>
      </c>
      <c r="AB59" s="69">
        <f t="shared" si="7"/>
        <v>145.28</v>
      </c>
      <c r="AC59" s="69">
        <v>105.96</v>
      </c>
      <c r="AD59" s="69">
        <v>39.32</v>
      </c>
      <c r="AE59" s="69">
        <f t="shared" si="12"/>
        <v>164.22</v>
      </c>
      <c r="AF59" s="69">
        <v>126.78</v>
      </c>
      <c r="AG59" s="69">
        <v>37.44</v>
      </c>
      <c r="AH59" s="69">
        <f t="shared" si="13"/>
        <v>164.22</v>
      </c>
      <c r="AI59" s="69">
        <v>126.78</v>
      </c>
      <c r="AJ59" s="69">
        <v>37.44</v>
      </c>
      <c r="AK59" s="69">
        <f t="shared" si="14"/>
        <v>164.22</v>
      </c>
      <c r="AL59" s="69">
        <v>126.78</v>
      </c>
      <c r="AM59" s="69">
        <v>37.44</v>
      </c>
      <c r="AN59" s="69">
        <f t="shared" si="11"/>
        <v>6.8425</v>
      </c>
      <c r="AO59" s="106"/>
    </row>
    <row r="60" spans="1:41" ht="15" customHeight="1">
      <c r="A60" s="192">
        <v>54</v>
      </c>
      <c r="B60" s="107" t="s">
        <v>91</v>
      </c>
      <c r="C60" s="107" t="s">
        <v>96</v>
      </c>
      <c r="D60" s="124">
        <v>4</v>
      </c>
      <c r="E60" s="102"/>
      <c r="F60" s="102">
        <v>35</v>
      </c>
      <c r="G60" s="69">
        <f t="shared" si="0"/>
        <v>317.32</v>
      </c>
      <c r="H60" s="59">
        <v>198.36</v>
      </c>
      <c r="I60" s="59">
        <v>118.96</v>
      </c>
      <c r="J60" s="69">
        <f t="shared" si="1"/>
        <v>317.32</v>
      </c>
      <c r="K60" s="59">
        <v>198.36</v>
      </c>
      <c r="L60" s="59">
        <v>118.96</v>
      </c>
      <c r="M60" s="69">
        <f t="shared" si="2"/>
        <v>326.65</v>
      </c>
      <c r="N60" s="59">
        <v>210.33</v>
      </c>
      <c r="O60" s="59">
        <v>116.32</v>
      </c>
      <c r="P60" s="69">
        <f t="shared" si="3"/>
        <v>323.91</v>
      </c>
      <c r="Q60" s="59">
        <v>208.49</v>
      </c>
      <c r="R60" s="59">
        <v>115.42</v>
      </c>
      <c r="S60" s="69">
        <f t="shared" si="4"/>
        <v>323.39</v>
      </c>
      <c r="T60" s="59">
        <v>210.25</v>
      </c>
      <c r="U60" s="59">
        <v>113.14</v>
      </c>
      <c r="V60" s="69">
        <f t="shared" si="5"/>
        <v>325.32</v>
      </c>
      <c r="W60" s="202">
        <v>212.33</v>
      </c>
      <c r="X60" s="202">
        <v>112.99</v>
      </c>
      <c r="Y60" s="69">
        <f t="shared" si="6"/>
        <v>321.73</v>
      </c>
      <c r="Z60" s="202">
        <f>'[11]01.07.2021'!C61</f>
        <v>211.14</v>
      </c>
      <c r="AA60" s="202">
        <f>'[11]01.07.2021'!D61</f>
        <v>110.59</v>
      </c>
      <c r="AB60" s="69">
        <f t="shared" si="7"/>
        <v>274.43</v>
      </c>
      <c r="AC60" s="69">
        <v>216.22</v>
      </c>
      <c r="AD60" s="69">
        <v>58.21</v>
      </c>
      <c r="AE60" s="69">
        <f t="shared" si="12"/>
        <v>195.10999999999999</v>
      </c>
      <c r="AF60" s="69">
        <v>137.89</v>
      </c>
      <c r="AG60" s="69">
        <v>57.22</v>
      </c>
      <c r="AH60" s="69">
        <f t="shared" si="13"/>
        <v>195.10999999999999</v>
      </c>
      <c r="AI60" s="69">
        <v>137.89</v>
      </c>
      <c r="AJ60" s="69">
        <v>57.22</v>
      </c>
      <c r="AK60" s="69">
        <f t="shared" si="14"/>
        <v>195.10999999999999</v>
      </c>
      <c r="AL60" s="69">
        <v>137.89</v>
      </c>
      <c r="AM60" s="69">
        <v>57.22</v>
      </c>
      <c r="AN60" s="69">
        <f t="shared" si="11"/>
        <v>5.574571428571428</v>
      </c>
      <c r="AO60" s="106"/>
    </row>
    <row r="61" spans="1:41" ht="15" customHeight="1">
      <c r="A61" s="192">
        <v>55</v>
      </c>
      <c r="B61" s="107" t="s">
        <v>91</v>
      </c>
      <c r="C61" s="137" t="s">
        <v>76</v>
      </c>
      <c r="D61" s="138">
        <v>16</v>
      </c>
      <c r="E61" s="102"/>
      <c r="F61" s="102">
        <v>12</v>
      </c>
      <c r="G61" s="69">
        <f t="shared" si="0"/>
        <v>248.18</v>
      </c>
      <c r="H61" s="59">
        <v>151.12</v>
      </c>
      <c r="I61" s="59">
        <v>97.06</v>
      </c>
      <c r="J61" s="69">
        <f t="shared" si="1"/>
        <v>248.18</v>
      </c>
      <c r="K61" s="59">
        <v>151.12</v>
      </c>
      <c r="L61" s="59">
        <v>97.06</v>
      </c>
      <c r="M61" s="69">
        <f t="shared" si="2"/>
        <v>266.47</v>
      </c>
      <c r="N61" s="59">
        <v>172.35</v>
      </c>
      <c r="O61" s="59">
        <v>94.12</v>
      </c>
      <c r="P61" s="69">
        <f t="shared" si="3"/>
        <v>266.04</v>
      </c>
      <c r="Q61" s="59">
        <v>172.08</v>
      </c>
      <c r="R61" s="59">
        <v>93.96</v>
      </c>
      <c r="S61" s="69">
        <f t="shared" si="4"/>
        <v>266.14</v>
      </c>
      <c r="T61" s="59">
        <v>173.69</v>
      </c>
      <c r="U61" s="59">
        <v>92.45</v>
      </c>
      <c r="V61" s="69">
        <f t="shared" si="5"/>
        <v>266.17</v>
      </c>
      <c r="W61" s="202">
        <v>174.62</v>
      </c>
      <c r="X61" s="202">
        <v>91.55</v>
      </c>
      <c r="Y61" s="69">
        <f t="shared" si="6"/>
        <v>266.17</v>
      </c>
      <c r="Z61" s="202">
        <f>'[11]01.07.2021'!C62</f>
        <v>174.62</v>
      </c>
      <c r="AA61" s="202">
        <f>'[11]01.07.2021'!D62</f>
        <v>91.55</v>
      </c>
      <c r="AB61" s="69">
        <f t="shared" si="7"/>
        <v>263.99</v>
      </c>
      <c r="AC61" s="69">
        <v>182.96</v>
      </c>
      <c r="AD61" s="69">
        <v>81.03</v>
      </c>
      <c r="AE61" s="69">
        <f t="shared" si="12"/>
        <v>282.9</v>
      </c>
      <c r="AF61" s="69">
        <v>202.78</v>
      </c>
      <c r="AG61" s="69">
        <v>80.12</v>
      </c>
      <c r="AH61" s="69">
        <f t="shared" si="13"/>
        <v>282.9</v>
      </c>
      <c r="AI61" s="69">
        <v>202.78</v>
      </c>
      <c r="AJ61" s="69">
        <v>80.12</v>
      </c>
      <c r="AK61" s="69">
        <f t="shared" si="14"/>
        <v>194</v>
      </c>
      <c r="AL61" s="69">
        <v>117</v>
      </c>
      <c r="AM61" s="69">
        <v>77</v>
      </c>
      <c r="AN61" s="69">
        <f t="shared" si="11"/>
        <v>16.166666666666668</v>
      </c>
      <c r="AO61" s="106"/>
    </row>
    <row r="62" spans="1:41" ht="14.25" customHeight="1">
      <c r="A62" s="192">
        <v>56</v>
      </c>
      <c r="B62" s="107" t="s">
        <v>91</v>
      </c>
      <c r="C62" s="107" t="s">
        <v>76</v>
      </c>
      <c r="D62" s="102">
        <v>18</v>
      </c>
      <c r="E62" s="102"/>
      <c r="F62" s="102">
        <v>12</v>
      </c>
      <c r="G62" s="69">
        <f t="shared" si="0"/>
        <v>98.47</v>
      </c>
      <c r="H62" s="59">
        <v>98.47</v>
      </c>
      <c r="I62" s="59"/>
      <c r="J62" s="69">
        <f t="shared" si="1"/>
        <v>98.47</v>
      </c>
      <c r="K62" s="59">
        <v>98.47</v>
      </c>
      <c r="L62" s="59"/>
      <c r="M62" s="69">
        <f t="shared" si="2"/>
        <v>105.32</v>
      </c>
      <c r="N62" s="59">
        <v>105.32</v>
      </c>
      <c r="O62" s="59"/>
      <c r="P62" s="69">
        <f t="shared" si="3"/>
        <v>104.79</v>
      </c>
      <c r="Q62" s="59">
        <v>104.79</v>
      </c>
      <c r="R62" s="59"/>
      <c r="S62" s="69">
        <f t="shared" si="4"/>
        <v>105.67</v>
      </c>
      <c r="T62" s="59">
        <v>105.67</v>
      </c>
      <c r="U62" s="59"/>
      <c r="V62" s="69">
        <f t="shared" si="5"/>
        <v>106.13</v>
      </c>
      <c r="W62" s="202">
        <v>106.13</v>
      </c>
      <c r="X62" s="202"/>
      <c r="Y62" s="69">
        <f t="shared" si="6"/>
        <v>105.44</v>
      </c>
      <c r="Z62" s="202">
        <f>'[11]01.07.2021'!C63</f>
        <v>105.44</v>
      </c>
      <c r="AA62" s="202">
        <f>'[11]01.07.2021'!D63</f>
        <v>0</v>
      </c>
      <c r="AB62" s="69">
        <f t="shared" si="7"/>
        <v>126.96</v>
      </c>
      <c r="AC62" s="69">
        <v>126.96</v>
      </c>
      <c r="AD62" s="69"/>
      <c r="AE62" s="69">
        <f t="shared" si="12"/>
        <v>126.96</v>
      </c>
      <c r="AF62" s="69">
        <v>126.96</v>
      </c>
      <c r="AG62" s="69"/>
      <c r="AH62" s="69">
        <f t="shared" si="13"/>
        <v>135</v>
      </c>
      <c r="AI62" s="69">
        <v>135</v>
      </c>
      <c r="AJ62" s="69"/>
      <c r="AK62" s="69">
        <f t="shared" si="14"/>
        <v>135</v>
      </c>
      <c r="AL62" s="69">
        <v>135</v>
      </c>
      <c r="AM62" s="69"/>
      <c r="AN62" s="69">
        <f t="shared" si="11"/>
        <v>11.25</v>
      </c>
      <c r="AO62" s="106"/>
    </row>
    <row r="63" spans="1:41" ht="15" customHeight="1">
      <c r="A63" s="192">
        <v>57</v>
      </c>
      <c r="B63" s="107" t="s">
        <v>91</v>
      </c>
      <c r="C63" s="107" t="s">
        <v>76</v>
      </c>
      <c r="D63" s="102">
        <v>18</v>
      </c>
      <c r="E63" s="102" t="s">
        <v>17</v>
      </c>
      <c r="F63" s="102">
        <v>12</v>
      </c>
      <c r="G63" s="69">
        <f t="shared" si="0"/>
        <v>39.86</v>
      </c>
      <c r="H63" s="69">
        <v>39.86</v>
      </c>
      <c r="I63" s="69"/>
      <c r="J63" s="69">
        <f t="shared" si="1"/>
        <v>39.86</v>
      </c>
      <c r="K63" s="69">
        <v>39.86</v>
      </c>
      <c r="L63" s="69"/>
      <c r="M63" s="69">
        <f t="shared" si="2"/>
        <v>48.32</v>
      </c>
      <c r="N63" s="69">
        <v>48.32</v>
      </c>
      <c r="O63" s="69"/>
      <c r="P63" s="69">
        <f t="shared" si="3"/>
        <v>45.77</v>
      </c>
      <c r="Q63" s="69">
        <v>45.77</v>
      </c>
      <c r="R63" s="69"/>
      <c r="S63" s="69">
        <f t="shared" si="4"/>
        <v>49.78</v>
      </c>
      <c r="T63" s="69">
        <v>49.78</v>
      </c>
      <c r="U63" s="69"/>
      <c r="V63" s="69">
        <f t="shared" si="5"/>
        <v>50.12</v>
      </c>
      <c r="W63" s="202">
        <v>50.12</v>
      </c>
      <c r="X63" s="202"/>
      <c r="Y63" s="69">
        <f t="shared" si="6"/>
        <v>49.55</v>
      </c>
      <c r="Z63" s="202">
        <f>'[11]01.07.2021'!C64</f>
        <v>49.55</v>
      </c>
      <c r="AA63" s="202">
        <f>'[11]01.07.2021'!D64</f>
        <v>0</v>
      </c>
      <c r="AB63" s="69">
        <f t="shared" si="7"/>
        <v>71.03</v>
      </c>
      <c r="AC63" s="69">
        <v>71.03</v>
      </c>
      <c r="AD63" s="69"/>
      <c r="AE63" s="69">
        <f t="shared" si="12"/>
        <v>71.03</v>
      </c>
      <c r="AF63" s="69">
        <v>71.03</v>
      </c>
      <c r="AG63" s="69"/>
      <c r="AH63" s="69">
        <f t="shared" si="13"/>
        <v>71.03</v>
      </c>
      <c r="AI63" s="69">
        <v>71.03</v>
      </c>
      <c r="AJ63" s="69"/>
      <c r="AK63" s="69">
        <f t="shared" si="14"/>
        <v>71.03</v>
      </c>
      <c r="AL63" s="69">
        <v>71.03</v>
      </c>
      <c r="AM63" s="69"/>
      <c r="AN63" s="69">
        <f t="shared" si="11"/>
        <v>5.9191666666666665</v>
      </c>
      <c r="AO63" s="106"/>
    </row>
    <row r="64" spans="1:41" ht="15" customHeight="1">
      <c r="A64" s="192">
        <v>58</v>
      </c>
      <c r="B64" s="107" t="s">
        <v>91</v>
      </c>
      <c r="C64" s="107" t="s">
        <v>76</v>
      </c>
      <c r="D64" s="102">
        <v>30</v>
      </c>
      <c r="E64" s="102"/>
      <c r="F64" s="102">
        <v>12</v>
      </c>
      <c r="G64" s="69">
        <f t="shared" si="0"/>
        <v>20.01</v>
      </c>
      <c r="H64" s="69">
        <v>20.01</v>
      </c>
      <c r="I64" s="69"/>
      <c r="J64" s="69">
        <f t="shared" si="1"/>
        <v>20.01</v>
      </c>
      <c r="K64" s="69">
        <v>20.01</v>
      </c>
      <c r="L64" s="69"/>
      <c r="M64" s="69">
        <f t="shared" si="2"/>
        <v>25.18</v>
      </c>
      <c r="N64" s="69">
        <v>25.18</v>
      </c>
      <c r="O64" s="69"/>
      <c r="P64" s="69">
        <f t="shared" si="3"/>
        <v>23.94</v>
      </c>
      <c r="Q64" s="69">
        <v>23.94</v>
      </c>
      <c r="R64" s="69"/>
      <c r="S64" s="69">
        <f t="shared" si="4"/>
        <v>25.89</v>
      </c>
      <c r="T64" s="69">
        <v>25.89</v>
      </c>
      <c r="U64" s="69"/>
      <c r="V64" s="69">
        <f t="shared" si="5"/>
        <v>26.91</v>
      </c>
      <c r="W64" s="202">
        <v>26.91</v>
      </c>
      <c r="X64" s="202"/>
      <c r="Y64" s="69">
        <f t="shared" si="6"/>
        <v>25.16</v>
      </c>
      <c r="Z64" s="202">
        <f>'[11]01.07.2021'!C65</f>
        <v>25.16</v>
      </c>
      <c r="AA64" s="202">
        <f>'[11]01.07.2021'!D65</f>
        <v>0</v>
      </c>
      <c r="AB64" s="69">
        <f t="shared" si="7"/>
        <v>36.02</v>
      </c>
      <c r="AC64" s="69">
        <v>36.02</v>
      </c>
      <c r="AD64" s="69"/>
      <c r="AE64" s="69">
        <f t="shared" si="12"/>
        <v>36.02</v>
      </c>
      <c r="AF64" s="69">
        <v>36.02</v>
      </c>
      <c r="AG64" s="69"/>
      <c r="AH64" s="69">
        <f t="shared" si="13"/>
        <v>36.02</v>
      </c>
      <c r="AI64" s="69">
        <v>36.02</v>
      </c>
      <c r="AJ64" s="69"/>
      <c r="AK64" s="69">
        <f t="shared" si="14"/>
        <v>36.02</v>
      </c>
      <c r="AL64" s="69">
        <v>36.02</v>
      </c>
      <c r="AM64" s="69"/>
      <c r="AN64" s="69">
        <f t="shared" si="11"/>
        <v>3.001666666666667</v>
      </c>
      <c r="AO64" s="106"/>
    </row>
    <row r="65" spans="1:41" ht="15" customHeight="1">
      <c r="A65" s="192">
        <v>59</v>
      </c>
      <c r="B65" s="107" t="s">
        <v>91</v>
      </c>
      <c r="C65" s="107" t="s">
        <v>76</v>
      </c>
      <c r="D65" s="102">
        <v>32</v>
      </c>
      <c r="E65" s="102"/>
      <c r="F65" s="102">
        <v>12</v>
      </c>
      <c r="G65" s="69">
        <f t="shared" si="0"/>
        <v>70.78</v>
      </c>
      <c r="H65" s="69">
        <v>38.79</v>
      </c>
      <c r="I65" s="69">
        <v>31.99</v>
      </c>
      <c r="J65" s="69">
        <f t="shared" si="1"/>
        <v>70.78</v>
      </c>
      <c r="K65" s="69">
        <v>38.79</v>
      </c>
      <c r="L65" s="69">
        <v>31.99</v>
      </c>
      <c r="M65" s="69">
        <f t="shared" si="2"/>
        <v>81.35</v>
      </c>
      <c r="N65" s="69">
        <v>53.07</v>
      </c>
      <c r="O65" s="69">
        <v>28.28</v>
      </c>
      <c r="P65" s="69">
        <f t="shared" si="3"/>
        <v>78.95</v>
      </c>
      <c r="Q65" s="69">
        <v>51.03</v>
      </c>
      <c r="R65" s="69">
        <v>27.92</v>
      </c>
      <c r="S65" s="69">
        <f t="shared" si="4"/>
        <v>80.6</v>
      </c>
      <c r="T65" s="69">
        <v>54.16</v>
      </c>
      <c r="U65" s="69">
        <v>26.44</v>
      </c>
      <c r="V65" s="69">
        <f t="shared" si="5"/>
        <v>81.13</v>
      </c>
      <c r="W65" s="202">
        <v>55.99</v>
      </c>
      <c r="X65" s="202">
        <v>25.14</v>
      </c>
      <c r="Y65" s="69">
        <f t="shared" si="6"/>
        <v>79.13</v>
      </c>
      <c r="Z65" s="202">
        <f>'[11]01.07.2021'!C66</f>
        <v>54.14</v>
      </c>
      <c r="AA65" s="202">
        <f>'[11]01.07.2021'!D66</f>
        <v>24.99</v>
      </c>
      <c r="AB65" s="69">
        <f t="shared" si="7"/>
        <v>81.65</v>
      </c>
      <c r="AC65" s="69">
        <v>59.47</v>
      </c>
      <c r="AD65" s="69">
        <v>22.18</v>
      </c>
      <c r="AE65" s="69">
        <f t="shared" si="12"/>
        <v>100.6</v>
      </c>
      <c r="AF65" s="69">
        <v>79.42</v>
      </c>
      <c r="AG65" s="69">
        <v>21.18</v>
      </c>
      <c r="AH65" s="69">
        <f t="shared" si="13"/>
        <v>100.6</v>
      </c>
      <c r="AI65" s="69">
        <v>79.42</v>
      </c>
      <c r="AJ65" s="69">
        <v>21.18</v>
      </c>
      <c r="AK65" s="69">
        <f t="shared" si="14"/>
        <v>100.6</v>
      </c>
      <c r="AL65" s="69">
        <v>79.42</v>
      </c>
      <c r="AM65" s="69">
        <v>21.18</v>
      </c>
      <c r="AN65" s="69">
        <f t="shared" si="11"/>
        <v>8.383333333333333</v>
      </c>
      <c r="AO65" s="106"/>
    </row>
    <row r="66" spans="1:41" ht="15" customHeight="1">
      <c r="A66" s="192">
        <v>60</v>
      </c>
      <c r="B66" s="107" t="s">
        <v>91</v>
      </c>
      <c r="C66" s="107" t="s">
        <v>76</v>
      </c>
      <c r="D66" s="102">
        <v>34</v>
      </c>
      <c r="E66" s="102"/>
      <c r="F66" s="102">
        <v>12</v>
      </c>
      <c r="G66" s="69">
        <f t="shared" si="0"/>
        <v>86.24</v>
      </c>
      <c r="H66" s="69">
        <v>50.12</v>
      </c>
      <c r="I66" s="69">
        <v>36.12</v>
      </c>
      <c r="J66" s="69">
        <f t="shared" si="1"/>
        <v>86.24</v>
      </c>
      <c r="K66" s="69">
        <v>50.12</v>
      </c>
      <c r="L66" s="69">
        <v>36.12</v>
      </c>
      <c r="M66" s="69">
        <f t="shared" si="2"/>
        <v>90.41</v>
      </c>
      <c r="N66" s="69">
        <v>58.22</v>
      </c>
      <c r="O66" s="69">
        <v>32.19</v>
      </c>
      <c r="P66" s="69">
        <f t="shared" si="3"/>
        <v>86.61</v>
      </c>
      <c r="Q66" s="69">
        <v>55.13</v>
      </c>
      <c r="R66" s="69">
        <v>31.48</v>
      </c>
      <c r="S66" s="69">
        <f t="shared" si="4"/>
        <v>88.09</v>
      </c>
      <c r="T66" s="69">
        <v>57.95</v>
      </c>
      <c r="U66" s="69">
        <v>30.14</v>
      </c>
      <c r="V66" s="69">
        <f t="shared" si="5"/>
        <v>86.44999999999999</v>
      </c>
      <c r="W66" s="202">
        <v>56.91</v>
      </c>
      <c r="X66" s="202">
        <v>29.54</v>
      </c>
      <c r="Y66" s="69">
        <f t="shared" si="6"/>
        <v>86.44999999999999</v>
      </c>
      <c r="Z66" s="202">
        <f>'[11]01.07.2021'!C67</f>
        <v>56.91</v>
      </c>
      <c r="AA66" s="202">
        <f>'[11]01.07.2021'!D67</f>
        <v>29.54</v>
      </c>
      <c r="AB66" s="69">
        <f t="shared" si="7"/>
        <v>90.49</v>
      </c>
      <c r="AC66" s="69">
        <v>62.48</v>
      </c>
      <c r="AD66" s="69">
        <v>28.01</v>
      </c>
      <c r="AE66" s="69">
        <f t="shared" si="12"/>
        <v>104.49000000000001</v>
      </c>
      <c r="AF66" s="69">
        <v>82.48</v>
      </c>
      <c r="AG66" s="69">
        <v>22.01</v>
      </c>
      <c r="AH66" s="69">
        <f t="shared" si="13"/>
        <v>104.5</v>
      </c>
      <c r="AI66" s="69">
        <v>82.48</v>
      </c>
      <c r="AJ66" s="69">
        <v>22.02</v>
      </c>
      <c r="AK66" s="69">
        <f t="shared" si="14"/>
        <v>104.5</v>
      </c>
      <c r="AL66" s="69">
        <v>82.48</v>
      </c>
      <c r="AM66" s="69">
        <v>22.02</v>
      </c>
      <c r="AN66" s="69">
        <f t="shared" si="11"/>
        <v>8.708333333333334</v>
      </c>
      <c r="AO66" s="106"/>
    </row>
    <row r="67" spans="1:41" s="70" customFormat="1" ht="15" customHeight="1">
      <c r="A67" s="192">
        <v>61</v>
      </c>
      <c r="B67" s="107" t="s">
        <v>91</v>
      </c>
      <c r="C67" s="107" t="s">
        <v>76</v>
      </c>
      <c r="D67" s="102">
        <v>36</v>
      </c>
      <c r="E67" s="102"/>
      <c r="F67" s="102">
        <v>12</v>
      </c>
      <c r="G67" s="69">
        <f t="shared" si="0"/>
        <v>155.45999999999998</v>
      </c>
      <c r="H67" s="69">
        <v>72.3</v>
      </c>
      <c r="I67" s="69">
        <v>83.16</v>
      </c>
      <c r="J67" s="69">
        <f t="shared" si="1"/>
        <v>155.45999999999998</v>
      </c>
      <c r="K67" s="69">
        <v>72.3</v>
      </c>
      <c r="L67" s="69">
        <v>83.16</v>
      </c>
      <c r="M67" s="69">
        <f t="shared" si="2"/>
        <v>167.86</v>
      </c>
      <c r="N67" s="69">
        <v>82.17</v>
      </c>
      <c r="O67" s="69">
        <v>85.69</v>
      </c>
      <c r="P67" s="69">
        <f t="shared" si="3"/>
        <v>167.8</v>
      </c>
      <c r="Q67" s="69">
        <v>80.64</v>
      </c>
      <c r="R67" s="69">
        <v>87.16</v>
      </c>
      <c r="S67" s="69">
        <f t="shared" si="4"/>
        <v>176.18</v>
      </c>
      <c r="T67" s="69">
        <v>85.12</v>
      </c>
      <c r="U67" s="69">
        <v>91.06</v>
      </c>
      <c r="V67" s="69">
        <f t="shared" si="5"/>
        <v>184.14</v>
      </c>
      <c r="W67" s="202">
        <v>86.14</v>
      </c>
      <c r="X67" s="202">
        <v>98</v>
      </c>
      <c r="Y67" s="69">
        <f t="shared" si="6"/>
        <v>206.14</v>
      </c>
      <c r="Z67" s="202">
        <f>'[11]01.07.2021'!C68</f>
        <v>86.14</v>
      </c>
      <c r="AA67" s="202">
        <f>'[11]01.07.2021'!D68</f>
        <v>120</v>
      </c>
      <c r="AB67" s="69">
        <f t="shared" si="7"/>
        <v>209.18</v>
      </c>
      <c r="AC67" s="69">
        <v>92.16</v>
      </c>
      <c r="AD67" s="69">
        <v>117.02</v>
      </c>
      <c r="AE67" s="69">
        <f t="shared" si="12"/>
        <v>203.18</v>
      </c>
      <c r="AF67" s="69">
        <v>92.16</v>
      </c>
      <c r="AG67" s="69">
        <v>111.02</v>
      </c>
      <c r="AH67" s="69">
        <f t="shared" si="13"/>
        <v>203.20999999999998</v>
      </c>
      <c r="AI67" s="69">
        <v>92.16</v>
      </c>
      <c r="AJ67" s="69">
        <v>111.05</v>
      </c>
      <c r="AK67" s="69">
        <f t="shared" si="14"/>
        <v>203.20999999999998</v>
      </c>
      <c r="AL67" s="69">
        <v>92.16</v>
      </c>
      <c r="AM67" s="69">
        <v>111.05</v>
      </c>
      <c r="AN67" s="69">
        <f t="shared" si="11"/>
        <v>16.934166666666666</v>
      </c>
      <c r="AO67" s="110"/>
    </row>
    <row r="68" spans="1:41" s="70" customFormat="1" ht="15" customHeight="1">
      <c r="A68" s="192">
        <v>62</v>
      </c>
      <c r="B68" s="107" t="s">
        <v>91</v>
      </c>
      <c r="C68" s="107" t="s">
        <v>76</v>
      </c>
      <c r="D68" s="102">
        <v>37</v>
      </c>
      <c r="E68" s="102"/>
      <c r="F68" s="102">
        <v>12</v>
      </c>
      <c r="G68" s="69">
        <f t="shared" si="0"/>
        <v>62.14</v>
      </c>
      <c r="H68" s="69">
        <v>62.14</v>
      </c>
      <c r="I68" s="69"/>
      <c r="J68" s="69">
        <f t="shared" si="1"/>
        <v>62.14</v>
      </c>
      <c r="K68" s="69">
        <v>62.14</v>
      </c>
      <c r="L68" s="69"/>
      <c r="M68" s="69">
        <f t="shared" si="2"/>
        <v>73.61</v>
      </c>
      <c r="N68" s="69">
        <v>73.61</v>
      </c>
      <c r="O68" s="69"/>
      <c r="P68" s="69">
        <f t="shared" si="3"/>
        <v>70.64</v>
      </c>
      <c r="Q68" s="69">
        <v>70.64</v>
      </c>
      <c r="R68" s="69"/>
      <c r="S68" s="69">
        <f t="shared" si="4"/>
        <v>78.96</v>
      </c>
      <c r="T68" s="69">
        <v>78.96</v>
      </c>
      <c r="U68" s="69"/>
      <c r="V68" s="69">
        <f t="shared" si="5"/>
        <v>76.22</v>
      </c>
      <c r="W68" s="202">
        <v>76.22</v>
      </c>
      <c r="X68" s="202"/>
      <c r="Y68" s="69">
        <f t="shared" si="6"/>
        <v>75.12</v>
      </c>
      <c r="Z68" s="202">
        <f>'[11]01.07.2021'!C69</f>
        <v>75.12</v>
      </c>
      <c r="AA68" s="202">
        <f>'[11]01.07.2021'!D69</f>
        <v>0</v>
      </c>
      <c r="AB68" s="69">
        <f t="shared" si="7"/>
        <v>79.44</v>
      </c>
      <c r="AC68" s="69">
        <v>79.44</v>
      </c>
      <c r="AD68" s="69"/>
      <c r="AE68" s="69">
        <f t="shared" si="12"/>
        <v>79.94</v>
      </c>
      <c r="AF68" s="69">
        <v>79.94</v>
      </c>
      <c r="AG68" s="69"/>
      <c r="AH68" s="69">
        <f t="shared" si="13"/>
        <v>79.94</v>
      </c>
      <c r="AI68" s="69">
        <v>79.94</v>
      </c>
      <c r="AJ68" s="69"/>
      <c r="AK68" s="69">
        <f t="shared" si="14"/>
        <v>79.94</v>
      </c>
      <c r="AL68" s="69">
        <v>79.94</v>
      </c>
      <c r="AM68" s="69"/>
      <c r="AN68" s="69">
        <f t="shared" si="11"/>
        <v>6.661666666666666</v>
      </c>
      <c r="AO68" s="110"/>
    </row>
    <row r="69" spans="1:41" s="70" customFormat="1" ht="15" customHeight="1">
      <c r="A69" s="192">
        <v>63</v>
      </c>
      <c r="B69" s="107" t="s">
        <v>91</v>
      </c>
      <c r="C69" s="107" t="s">
        <v>76</v>
      </c>
      <c r="D69" s="102">
        <v>41</v>
      </c>
      <c r="E69" s="102"/>
      <c r="F69" s="102">
        <v>12</v>
      </c>
      <c r="G69" s="69">
        <f t="shared" si="0"/>
        <v>118.75999999999999</v>
      </c>
      <c r="H69" s="69">
        <v>100.13</v>
      </c>
      <c r="I69" s="69">
        <v>18.63</v>
      </c>
      <c r="J69" s="69">
        <f t="shared" si="1"/>
        <v>118.75999999999999</v>
      </c>
      <c r="K69" s="69">
        <v>100.13</v>
      </c>
      <c r="L69" s="69">
        <v>18.63</v>
      </c>
      <c r="M69" s="69">
        <f t="shared" si="2"/>
        <v>157.64</v>
      </c>
      <c r="N69" s="69">
        <v>135.16</v>
      </c>
      <c r="O69" s="69">
        <v>22.48</v>
      </c>
      <c r="P69" s="69">
        <f t="shared" si="3"/>
        <v>154.59</v>
      </c>
      <c r="Q69" s="69">
        <v>132.81</v>
      </c>
      <c r="R69" s="69">
        <v>21.78</v>
      </c>
      <c r="S69" s="69">
        <f t="shared" si="4"/>
        <v>156.38</v>
      </c>
      <c r="T69" s="69">
        <v>135.64</v>
      </c>
      <c r="U69" s="69">
        <v>20.74</v>
      </c>
      <c r="V69" s="69">
        <f t="shared" si="5"/>
        <v>161.36</v>
      </c>
      <c r="W69" s="202">
        <v>139.22</v>
      </c>
      <c r="X69" s="202">
        <v>22.14</v>
      </c>
      <c r="Y69" s="69">
        <f t="shared" si="6"/>
        <v>329.47</v>
      </c>
      <c r="Z69" s="202">
        <f>'[11]01.07.2021'!C70</f>
        <v>137.08</v>
      </c>
      <c r="AA69" s="202">
        <f>'[11]01.07.2021'!D70</f>
        <v>192.39</v>
      </c>
      <c r="AB69" s="69">
        <f t="shared" si="7"/>
        <v>317.41999999999996</v>
      </c>
      <c r="AC69" s="69">
        <v>128.03</v>
      </c>
      <c r="AD69" s="69">
        <v>189.39</v>
      </c>
      <c r="AE69" s="69">
        <f t="shared" si="12"/>
        <v>342.39</v>
      </c>
      <c r="AF69" s="69">
        <v>158</v>
      </c>
      <c r="AG69" s="69">
        <v>184.39</v>
      </c>
      <c r="AH69" s="69">
        <f t="shared" si="13"/>
        <v>342.41999999999996</v>
      </c>
      <c r="AI69" s="69">
        <v>158</v>
      </c>
      <c r="AJ69" s="69">
        <v>184.42</v>
      </c>
      <c r="AK69" s="69">
        <f t="shared" si="14"/>
        <v>345.41999999999996</v>
      </c>
      <c r="AL69" s="69">
        <v>158</v>
      </c>
      <c r="AM69" s="69">
        <v>187.42</v>
      </c>
      <c r="AN69" s="69">
        <f t="shared" si="11"/>
        <v>28.784999999999997</v>
      </c>
      <c r="AO69" s="110"/>
    </row>
    <row r="70" spans="1:41" s="70" customFormat="1" ht="15" customHeight="1">
      <c r="A70" s="192">
        <v>64</v>
      </c>
      <c r="B70" s="107" t="s">
        <v>91</v>
      </c>
      <c r="C70" s="107" t="s">
        <v>76</v>
      </c>
      <c r="D70" s="102">
        <v>41</v>
      </c>
      <c r="E70" s="102" t="s">
        <v>17</v>
      </c>
      <c r="F70" s="102">
        <v>12</v>
      </c>
      <c r="G70" s="69">
        <f t="shared" si="0"/>
        <v>62.33</v>
      </c>
      <c r="H70" s="69">
        <v>54.19</v>
      </c>
      <c r="I70" s="69">
        <v>8.14</v>
      </c>
      <c r="J70" s="69">
        <f t="shared" si="1"/>
        <v>62.33</v>
      </c>
      <c r="K70" s="69">
        <v>54.19</v>
      </c>
      <c r="L70" s="69">
        <v>8.14</v>
      </c>
      <c r="M70" s="69">
        <f t="shared" si="2"/>
        <v>70.78</v>
      </c>
      <c r="N70" s="69">
        <v>57.13</v>
      </c>
      <c r="O70" s="69">
        <v>13.65</v>
      </c>
      <c r="P70" s="69">
        <f t="shared" si="3"/>
        <v>67.84</v>
      </c>
      <c r="Q70" s="69">
        <v>55.06</v>
      </c>
      <c r="R70" s="69">
        <v>12.78</v>
      </c>
      <c r="S70" s="69">
        <f t="shared" si="4"/>
        <v>65.58</v>
      </c>
      <c r="T70" s="69">
        <v>54.13</v>
      </c>
      <c r="U70" s="69">
        <v>11.45</v>
      </c>
      <c r="V70" s="69">
        <f t="shared" si="5"/>
        <v>63.28</v>
      </c>
      <c r="W70" s="202">
        <v>53.92</v>
      </c>
      <c r="X70" s="202">
        <v>9.36</v>
      </c>
      <c r="Y70" s="69">
        <f t="shared" si="6"/>
        <v>59.559999999999995</v>
      </c>
      <c r="Z70" s="202">
        <f>'[11]01.07.2021'!C71</f>
        <v>51.44</v>
      </c>
      <c r="AA70" s="202">
        <f>'[11]01.07.2021'!D71</f>
        <v>8.12</v>
      </c>
      <c r="AB70" s="69">
        <f t="shared" si="7"/>
        <v>76.52000000000001</v>
      </c>
      <c r="AC70" s="69">
        <v>70.4</v>
      </c>
      <c r="AD70" s="69">
        <v>6.12</v>
      </c>
      <c r="AE70" s="69">
        <f t="shared" si="12"/>
        <v>75.52000000000001</v>
      </c>
      <c r="AF70" s="69">
        <v>70.4</v>
      </c>
      <c r="AG70" s="69">
        <v>5.12</v>
      </c>
      <c r="AH70" s="69">
        <f t="shared" si="13"/>
        <v>78.52000000000001</v>
      </c>
      <c r="AI70" s="69">
        <v>73.4</v>
      </c>
      <c r="AJ70" s="69">
        <v>5.12</v>
      </c>
      <c r="AK70" s="69">
        <f t="shared" si="14"/>
        <v>78.52000000000001</v>
      </c>
      <c r="AL70" s="69">
        <v>73.4</v>
      </c>
      <c r="AM70" s="69">
        <v>5.12</v>
      </c>
      <c r="AN70" s="69">
        <f t="shared" si="11"/>
        <v>6.543333333333334</v>
      </c>
      <c r="AO70" s="110"/>
    </row>
    <row r="71" spans="1:41" s="70" customFormat="1" ht="15" customHeight="1">
      <c r="A71" s="192">
        <v>65</v>
      </c>
      <c r="B71" s="107" t="s">
        <v>91</v>
      </c>
      <c r="C71" s="107" t="s">
        <v>76</v>
      </c>
      <c r="D71" s="102">
        <v>47</v>
      </c>
      <c r="E71" s="102"/>
      <c r="F71" s="102">
        <v>12</v>
      </c>
      <c r="G71" s="69">
        <f aca="true" t="shared" si="15" ref="G71:G76">H71+I71</f>
        <v>83.07</v>
      </c>
      <c r="H71" s="69">
        <v>50.96</v>
      </c>
      <c r="I71" s="69">
        <v>32.11</v>
      </c>
      <c r="J71" s="69">
        <f aca="true" t="shared" si="16" ref="J71:J76">K71+L71</f>
        <v>83.07</v>
      </c>
      <c r="K71" s="69">
        <v>50.96</v>
      </c>
      <c r="L71" s="69">
        <v>32.11</v>
      </c>
      <c r="M71" s="69">
        <f aca="true" t="shared" si="17" ref="M71:M76">N71+O71</f>
        <v>89.27</v>
      </c>
      <c r="N71" s="69">
        <v>59.22</v>
      </c>
      <c r="O71" s="69">
        <v>30.05</v>
      </c>
      <c r="P71" s="69">
        <f aca="true" t="shared" si="18" ref="P71:P76">Q71+R71</f>
        <v>85.03</v>
      </c>
      <c r="Q71" s="69">
        <v>54.99</v>
      </c>
      <c r="R71" s="69">
        <v>30.04</v>
      </c>
      <c r="S71" s="69">
        <f aca="true" t="shared" si="19" ref="S71:S76">T71+U71</f>
        <v>84.35</v>
      </c>
      <c r="T71" s="69">
        <v>56.26</v>
      </c>
      <c r="U71" s="69">
        <v>28.09</v>
      </c>
      <c r="V71" s="69">
        <f aca="true" t="shared" si="20" ref="V71:V76">W71+X71</f>
        <v>83.45</v>
      </c>
      <c r="W71" s="202">
        <v>56.33</v>
      </c>
      <c r="X71" s="203">
        <v>27.12</v>
      </c>
      <c r="Y71" s="69">
        <f aca="true" t="shared" si="21" ref="Y71:Y76">Z71+AA71</f>
        <v>81.17999999999999</v>
      </c>
      <c r="Z71" s="202">
        <f>'[11]01.07.2021'!C72</f>
        <v>54.16</v>
      </c>
      <c r="AA71" s="202">
        <f>'[11]01.07.2021'!D72</f>
        <v>27.02</v>
      </c>
      <c r="AB71" s="69">
        <f aca="true" t="shared" si="22" ref="AB71:AB76">AC71+AD71</f>
        <v>89.16999999999999</v>
      </c>
      <c r="AC71" s="69">
        <v>64.1</v>
      </c>
      <c r="AD71" s="69">
        <v>25.07</v>
      </c>
      <c r="AE71" s="69">
        <f t="shared" si="12"/>
        <v>85.16999999999999</v>
      </c>
      <c r="AF71" s="69">
        <v>64.1</v>
      </c>
      <c r="AG71" s="69">
        <v>21.07</v>
      </c>
      <c r="AH71" s="69">
        <f t="shared" si="13"/>
        <v>83.08</v>
      </c>
      <c r="AI71" s="69">
        <v>64.06</v>
      </c>
      <c r="AJ71" s="69">
        <v>19.02</v>
      </c>
      <c r="AK71" s="69">
        <f t="shared" si="14"/>
        <v>83.95</v>
      </c>
      <c r="AL71" s="69">
        <v>64.06</v>
      </c>
      <c r="AM71" s="69">
        <v>19.89</v>
      </c>
      <c r="AN71" s="69">
        <f aca="true" t="shared" si="23" ref="AN71:AN76">AK71/F71</f>
        <v>6.995833333333334</v>
      </c>
      <c r="AO71" s="110"/>
    </row>
    <row r="72" spans="1:41" s="70" customFormat="1" ht="15" customHeight="1">
      <c r="A72" s="192">
        <v>66</v>
      </c>
      <c r="B72" s="107" t="s">
        <v>91</v>
      </c>
      <c r="C72" s="107" t="s">
        <v>97</v>
      </c>
      <c r="D72" s="102">
        <v>1</v>
      </c>
      <c r="E72" s="102" t="s">
        <v>18</v>
      </c>
      <c r="F72" s="102">
        <v>8</v>
      </c>
      <c r="G72" s="69">
        <f t="shared" si="15"/>
        <v>94.34</v>
      </c>
      <c r="H72" s="69">
        <v>90.22</v>
      </c>
      <c r="I72" s="134">
        <v>4.12</v>
      </c>
      <c r="J72" s="69">
        <f t="shared" si="16"/>
        <v>94.34</v>
      </c>
      <c r="K72" s="69">
        <v>90.22</v>
      </c>
      <c r="L72" s="134">
        <v>4.12</v>
      </c>
      <c r="M72" s="69">
        <f t="shared" si="17"/>
        <v>122.13</v>
      </c>
      <c r="N72" s="69">
        <v>111.36</v>
      </c>
      <c r="O72" s="134">
        <v>10.77</v>
      </c>
      <c r="P72" s="69">
        <f t="shared" si="18"/>
        <v>119.55</v>
      </c>
      <c r="Q72" s="69">
        <v>108.78</v>
      </c>
      <c r="R72" s="134">
        <v>10.77</v>
      </c>
      <c r="S72" s="69">
        <f t="shared" si="19"/>
        <v>122.17</v>
      </c>
      <c r="T72" s="69">
        <v>112.78</v>
      </c>
      <c r="U72" s="134">
        <v>9.39</v>
      </c>
      <c r="V72" s="69">
        <f t="shared" si="20"/>
        <v>122.47999999999999</v>
      </c>
      <c r="W72" s="202">
        <v>113.96</v>
      </c>
      <c r="X72" s="204">
        <v>8.52</v>
      </c>
      <c r="Y72" s="69">
        <f t="shared" si="21"/>
        <v>125.07000000000001</v>
      </c>
      <c r="Z72" s="202">
        <f>'[11]01.07.2021'!C73</f>
        <v>109.09</v>
      </c>
      <c r="AA72" s="202">
        <f>'[11]01.07.2021'!D73</f>
        <v>15.98</v>
      </c>
      <c r="AB72" s="69">
        <f t="shared" si="22"/>
        <v>125.76</v>
      </c>
      <c r="AC72" s="69">
        <v>108.04</v>
      </c>
      <c r="AD72" s="69">
        <v>17.72</v>
      </c>
      <c r="AE72" s="69">
        <f t="shared" si="12"/>
        <v>145.22</v>
      </c>
      <c r="AF72" s="69">
        <v>127.4</v>
      </c>
      <c r="AG72" s="69">
        <v>17.82</v>
      </c>
      <c r="AH72" s="69">
        <f t="shared" si="13"/>
        <v>144.82</v>
      </c>
      <c r="AI72" s="69">
        <v>127</v>
      </c>
      <c r="AJ72" s="69">
        <v>17.82</v>
      </c>
      <c r="AK72" s="69">
        <f t="shared" si="14"/>
        <v>144.96</v>
      </c>
      <c r="AL72" s="69">
        <v>127.15</v>
      </c>
      <c r="AM72" s="69">
        <v>17.81</v>
      </c>
      <c r="AN72" s="69">
        <f t="shared" si="23"/>
        <v>18.12</v>
      </c>
      <c r="AO72" s="110"/>
    </row>
    <row r="73" spans="1:41" s="70" customFormat="1" ht="15" customHeight="1">
      <c r="A73" s="192">
        <v>67</v>
      </c>
      <c r="B73" s="107" t="s">
        <v>91</v>
      </c>
      <c r="C73" s="108" t="s">
        <v>28</v>
      </c>
      <c r="D73" s="109">
        <v>46</v>
      </c>
      <c r="E73" s="102"/>
      <c r="F73" s="102">
        <v>12</v>
      </c>
      <c r="G73" s="69">
        <f t="shared" si="15"/>
        <v>110.75</v>
      </c>
      <c r="H73" s="69">
        <v>59.13</v>
      </c>
      <c r="I73" s="157">
        <v>51.62</v>
      </c>
      <c r="J73" s="69">
        <f t="shared" si="16"/>
        <v>110.75</v>
      </c>
      <c r="K73" s="69">
        <v>59.13</v>
      </c>
      <c r="L73" s="157">
        <v>51.62</v>
      </c>
      <c r="M73" s="69">
        <f t="shared" si="17"/>
        <v>116.38</v>
      </c>
      <c r="N73" s="69">
        <v>67.22</v>
      </c>
      <c r="O73" s="157">
        <v>49.16</v>
      </c>
      <c r="P73" s="69">
        <f t="shared" si="18"/>
        <v>114.89</v>
      </c>
      <c r="Q73" s="69">
        <v>66.14</v>
      </c>
      <c r="R73" s="157">
        <v>48.75</v>
      </c>
      <c r="S73" s="69">
        <f t="shared" si="19"/>
        <v>113.37</v>
      </c>
      <c r="T73" s="69">
        <v>67.15</v>
      </c>
      <c r="U73" s="157">
        <v>46.22</v>
      </c>
      <c r="V73" s="69">
        <f t="shared" si="20"/>
        <v>111.52</v>
      </c>
      <c r="W73" s="202">
        <v>66.33</v>
      </c>
      <c r="X73" s="202">
        <v>45.19</v>
      </c>
      <c r="Y73" s="69">
        <f t="shared" si="21"/>
        <v>109.26</v>
      </c>
      <c r="Z73" s="202">
        <f>'[11]01.07.2021'!C4</f>
        <v>65.12</v>
      </c>
      <c r="AA73" s="202">
        <f>'[11]01.07.2021'!D4</f>
        <v>44.14</v>
      </c>
      <c r="AB73" s="69">
        <f t="shared" si="22"/>
        <v>117.21000000000001</v>
      </c>
      <c r="AC73" s="69">
        <v>75.19</v>
      </c>
      <c r="AD73" s="69">
        <v>42.02</v>
      </c>
      <c r="AE73" s="69">
        <f t="shared" si="12"/>
        <v>125.206</v>
      </c>
      <c r="AF73" s="69">
        <v>84.156</v>
      </c>
      <c r="AG73" s="69">
        <v>41.05</v>
      </c>
      <c r="AH73" s="69">
        <f t="shared" si="13"/>
        <v>125.21</v>
      </c>
      <c r="AI73" s="69">
        <v>84.16</v>
      </c>
      <c r="AJ73" s="69">
        <v>41.05</v>
      </c>
      <c r="AK73" s="69">
        <f t="shared" si="14"/>
        <v>125.21</v>
      </c>
      <c r="AL73" s="69">
        <v>84.16</v>
      </c>
      <c r="AM73" s="69">
        <v>41.05</v>
      </c>
      <c r="AN73" s="69">
        <f t="shared" si="23"/>
        <v>10.434166666666666</v>
      </c>
      <c r="AO73" s="110"/>
    </row>
    <row r="74" spans="1:41" s="70" customFormat="1" ht="15" customHeight="1">
      <c r="A74" s="192">
        <v>68</v>
      </c>
      <c r="B74" s="107" t="s">
        <v>91</v>
      </c>
      <c r="C74" s="108" t="s">
        <v>28</v>
      </c>
      <c r="D74" s="109">
        <v>48</v>
      </c>
      <c r="E74" s="102" t="s">
        <v>17</v>
      </c>
      <c r="F74" s="102">
        <v>12</v>
      </c>
      <c r="G74" s="69">
        <f t="shared" si="15"/>
        <v>65.06</v>
      </c>
      <c r="H74" s="69">
        <v>48.52</v>
      </c>
      <c r="I74" s="69">
        <v>16.54</v>
      </c>
      <c r="J74" s="69">
        <f t="shared" si="16"/>
        <v>65.06</v>
      </c>
      <c r="K74" s="69">
        <v>48.52</v>
      </c>
      <c r="L74" s="69">
        <v>16.54</v>
      </c>
      <c r="M74" s="69">
        <f t="shared" si="17"/>
        <v>70.97999999999999</v>
      </c>
      <c r="N74" s="69">
        <v>56.12</v>
      </c>
      <c r="O74" s="69">
        <v>14.86</v>
      </c>
      <c r="P74" s="69">
        <f t="shared" si="18"/>
        <v>68.94</v>
      </c>
      <c r="Q74" s="69">
        <v>55.03</v>
      </c>
      <c r="R74" s="69">
        <v>13.91</v>
      </c>
      <c r="S74" s="69">
        <f t="shared" si="19"/>
        <v>66.81</v>
      </c>
      <c r="T74" s="69">
        <v>54.03</v>
      </c>
      <c r="U74" s="69">
        <v>12.78</v>
      </c>
      <c r="V74" s="69">
        <f t="shared" si="20"/>
        <v>67.09</v>
      </c>
      <c r="W74" s="202">
        <v>55.96</v>
      </c>
      <c r="X74" s="202">
        <v>11.13</v>
      </c>
      <c r="Y74" s="69">
        <f t="shared" si="21"/>
        <v>65.72</v>
      </c>
      <c r="Z74" s="202">
        <f>'[11]01.07.2021'!C5</f>
        <v>54.79</v>
      </c>
      <c r="AA74" s="202">
        <f>'[11]01.07.2021'!D5</f>
        <v>10.93</v>
      </c>
      <c r="AB74" s="69">
        <f t="shared" si="22"/>
        <v>74.37</v>
      </c>
      <c r="AC74" s="69">
        <v>64.92</v>
      </c>
      <c r="AD74" s="69">
        <v>9.45</v>
      </c>
      <c r="AE74" s="69">
        <f t="shared" si="12"/>
        <v>74.23</v>
      </c>
      <c r="AF74" s="69">
        <v>65.22</v>
      </c>
      <c r="AG74" s="69">
        <v>9.01</v>
      </c>
      <c r="AH74" s="69">
        <f t="shared" si="13"/>
        <v>74.23</v>
      </c>
      <c r="AI74" s="69">
        <v>65.22</v>
      </c>
      <c r="AJ74" s="69">
        <v>9.01</v>
      </c>
      <c r="AK74" s="69">
        <f t="shared" si="14"/>
        <v>74.23</v>
      </c>
      <c r="AL74" s="69">
        <v>65.22</v>
      </c>
      <c r="AM74" s="69">
        <v>9.01</v>
      </c>
      <c r="AN74" s="69">
        <f t="shared" si="23"/>
        <v>6.185833333333334</v>
      </c>
      <c r="AO74" s="110"/>
    </row>
    <row r="75" spans="1:41" s="70" customFormat="1" ht="15" customHeight="1">
      <c r="A75" s="192">
        <v>69</v>
      </c>
      <c r="B75" s="107" t="s">
        <v>91</v>
      </c>
      <c r="C75" s="108" t="s">
        <v>28</v>
      </c>
      <c r="D75" s="109">
        <v>48</v>
      </c>
      <c r="E75" s="102" t="s">
        <v>92</v>
      </c>
      <c r="F75" s="102">
        <v>12</v>
      </c>
      <c r="G75" s="69">
        <f t="shared" si="15"/>
        <v>23.919999999999998</v>
      </c>
      <c r="H75" s="69">
        <v>23.08</v>
      </c>
      <c r="I75" s="69">
        <v>0.84</v>
      </c>
      <c r="J75" s="69">
        <f t="shared" si="16"/>
        <v>23.919999999999998</v>
      </c>
      <c r="K75" s="69">
        <v>23.08</v>
      </c>
      <c r="L75" s="69">
        <v>0.84</v>
      </c>
      <c r="M75" s="69">
        <f t="shared" si="17"/>
        <v>41.309999999999995</v>
      </c>
      <c r="N75" s="69">
        <v>41.19</v>
      </c>
      <c r="O75" s="69">
        <v>0.12</v>
      </c>
      <c r="P75" s="69">
        <f t="shared" si="18"/>
        <v>40.32</v>
      </c>
      <c r="Q75" s="69">
        <v>40.32</v>
      </c>
      <c r="R75" s="69"/>
      <c r="S75" s="69">
        <f t="shared" si="19"/>
        <v>41.55</v>
      </c>
      <c r="T75" s="69">
        <v>41.55</v>
      </c>
      <c r="U75" s="69"/>
      <c r="V75" s="69">
        <f t="shared" si="20"/>
        <v>42.15</v>
      </c>
      <c r="W75" s="202">
        <v>42.15</v>
      </c>
      <c r="X75" s="202"/>
      <c r="Y75" s="69">
        <f t="shared" si="21"/>
        <v>41.88</v>
      </c>
      <c r="Z75" s="202">
        <f>'[11]01.07.2021'!C6</f>
        <v>41.88</v>
      </c>
      <c r="AA75" s="202">
        <f>'[11]01.07.2021'!D6</f>
        <v>0</v>
      </c>
      <c r="AB75" s="69">
        <f t="shared" si="22"/>
        <v>52.3</v>
      </c>
      <c r="AC75" s="69">
        <v>52.3</v>
      </c>
      <c r="AD75" s="69"/>
      <c r="AE75" s="69">
        <f t="shared" si="12"/>
        <v>55.01</v>
      </c>
      <c r="AF75" s="69">
        <v>55.01</v>
      </c>
      <c r="AG75" s="69"/>
      <c r="AH75" s="69">
        <f t="shared" si="13"/>
        <v>55.01</v>
      </c>
      <c r="AI75" s="69">
        <v>55.01</v>
      </c>
      <c r="AJ75" s="69"/>
      <c r="AK75" s="69">
        <f t="shared" si="14"/>
        <v>55.01</v>
      </c>
      <c r="AL75" s="69">
        <v>55.01</v>
      </c>
      <c r="AM75" s="69"/>
      <c r="AN75" s="69">
        <f t="shared" si="23"/>
        <v>4.5841666666666665</v>
      </c>
      <c r="AO75" s="110"/>
    </row>
    <row r="76" spans="1:41" s="70" customFormat="1" ht="15" customHeight="1">
      <c r="A76" s="192">
        <v>70</v>
      </c>
      <c r="B76" s="107" t="s">
        <v>91</v>
      </c>
      <c r="C76" s="108" t="s">
        <v>28</v>
      </c>
      <c r="D76" s="109">
        <v>48</v>
      </c>
      <c r="E76" s="102" t="s">
        <v>93</v>
      </c>
      <c r="F76" s="102">
        <v>12</v>
      </c>
      <c r="G76" s="69">
        <f t="shared" si="15"/>
        <v>47.45</v>
      </c>
      <c r="H76" s="69">
        <v>30.14</v>
      </c>
      <c r="I76" s="69">
        <v>17.31</v>
      </c>
      <c r="J76" s="69">
        <f t="shared" si="16"/>
        <v>47.45</v>
      </c>
      <c r="K76" s="69">
        <v>30.14</v>
      </c>
      <c r="L76" s="69">
        <v>17.31</v>
      </c>
      <c r="M76" s="69">
        <f t="shared" si="17"/>
        <v>54.95</v>
      </c>
      <c r="N76" s="69">
        <v>39.61</v>
      </c>
      <c r="O76" s="69">
        <v>15.34</v>
      </c>
      <c r="P76" s="69">
        <f t="shared" si="18"/>
        <v>53.16</v>
      </c>
      <c r="Q76" s="69">
        <v>38.94</v>
      </c>
      <c r="R76" s="69">
        <v>14.22</v>
      </c>
      <c r="S76" s="69">
        <f t="shared" si="19"/>
        <v>53.86</v>
      </c>
      <c r="T76" s="69">
        <v>39.85</v>
      </c>
      <c r="U76" s="69">
        <v>14.01</v>
      </c>
      <c r="V76" s="69">
        <f t="shared" si="20"/>
        <v>53.17999999999999</v>
      </c>
      <c r="W76" s="202">
        <v>40.16</v>
      </c>
      <c r="X76" s="202">
        <v>13.02</v>
      </c>
      <c r="Y76" s="69">
        <f t="shared" si="21"/>
        <v>53.769999999999996</v>
      </c>
      <c r="Z76" s="202">
        <f>'[11]01.07.2021'!C7</f>
        <v>41.22</v>
      </c>
      <c r="AA76" s="202">
        <f>'[11]01.07.2021'!D7</f>
        <v>12.55</v>
      </c>
      <c r="AB76" s="69">
        <f t="shared" si="22"/>
        <v>49.949999999999996</v>
      </c>
      <c r="AC76" s="69">
        <v>38.91</v>
      </c>
      <c r="AD76" s="69">
        <v>11.04</v>
      </c>
      <c r="AE76" s="69">
        <f t="shared" si="12"/>
        <v>52.410000000000004</v>
      </c>
      <c r="AF76" s="69">
        <v>41.49</v>
      </c>
      <c r="AG76" s="69">
        <v>10.92</v>
      </c>
      <c r="AH76" s="69">
        <f t="shared" si="13"/>
        <v>52.410000000000004</v>
      </c>
      <c r="AI76" s="69">
        <v>41.49</v>
      </c>
      <c r="AJ76" s="69">
        <v>10.92</v>
      </c>
      <c r="AK76" s="69">
        <f t="shared" si="14"/>
        <v>52.410000000000004</v>
      </c>
      <c r="AL76" s="69">
        <v>41.49</v>
      </c>
      <c r="AM76" s="69">
        <v>10.92</v>
      </c>
      <c r="AN76" s="69">
        <f t="shared" si="23"/>
        <v>4.367500000000001</v>
      </c>
      <c r="AO76" s="110"/>
    </row>
    <row r="77" spans="1:41" ht="15">
      <c r="A77" s="60"/>
      <c r="B77" s="112" t="s">
        <v>8</v>
      </c>
      <c r="C77" s="97"/>
      <c r="D77" s="60"/>
      <c r="E77" s="60"/>
      <c r="F77" s="75">
        <f>SUM(F6:F76)-F49</f>
        <v>927</v>
      </c>
      <c r="G77" s="83">
        <f aca="true" t="shared" si="24" ref="G77:L77">SUM(G6:G76)</f>
        <v>5607.86</v>
      </c>
      <c r="H77" s="83">
        <f t="shared" si="24"/>
        <v>4606.920000000001</v>
      </c>
      <c r="I77" s="83">
        <f t="shared" si="24"/>
        <v>1000.9399999999998</v>
      </c>
      <c r="J77" s="83">
        <f t="shared" si="24"/>
        <v>5607.86</v>
      </c>
      <c r="K77" s="83">
        <f t="shared" si="24"/>
        <v>4606.920000000001</v>
      </c>
      <c r="L77" s="83">
        <f t="shared" si="24"/>
        <v>1000.9399999999998</v>
      </c>
      <c r="M77" s="83">
        <f aca="true" t="shared" si="25" ref="M77:R77">SUM(M6:M76)</f>
        <v>6010.249999999999</v>
      </c>
      <c r="N77" s="83">
        <f t="shared" si="25"/>
        <v>5031.339999999999</v>
      </c>
      <c r="O77" s="83">
        <f t="shared" si="25"/>
        <v>978.91</v>
      </c>
      <c r="P77" s="83">
        <f t="shared" si="25"/>
        <v>5855.209999999999</v>
      </c>
      <c r="Q77" s="83">
        <f t="shared" si="25"/>
        <v>4895.2699999999995</v>
      </c>
      <c r="R77" s="83">
        <f t="shared" si="25"/>
        <v>959.9399999999998</v>
      </c>
      <c r="S77" s="83">
        <f aca="true" t="shared" si="26" ref="S77:X77">SUM(S6:S76)</f>
        <v>5903.640000000003</v>
      </c>
      <c r="T77" s="83">
        <f t="shared" si="26"/>
        <v>4968.89</v>
      </c>
      <c r="U77" s="83">
        <f t="shared" si="26"/>
        <v>934.7500000000002</v>
      </c>
      <c r="V77" s="83">
        <f t="shared" si="26"/>
        <v>5979.22</v>
      </c>
      <c r="W77" s="83">
        <f t="shared" si="26"/>
        <v>5060.37</v>
      </c>
      <c r="X77" s="83">
        <f t="shared" si="26"/>
        <v>918.8499999999998</v>
      </c>
      <c r="Y77" s="83">
        <f aca="true" t="shared" si="27" ref="Y77:AD77">SUM(Y6:Y76)</f>
        <v>6059.770000000002</v>
      </c>
      <c r="Z77" s="83">
        <f t="shared" si="27"/>
        <v>4959.080000000001</v>
      </c>
      <c r="AA77" s="83">
        <f t="shared" si="27"/>
        <v>1100.69</v>
      </c>
      <c r="AB77" s="83">
        <f t="shared" si="27"/>
        <v>6197.640000000001</v>
      </c>
      <c r="AC77" s="83">
        <f t="shared" si="27"/>
        <v>5232.099999999999</v>
      </c>
      <c r="AD77" s="83">
        <f t="shared" si="27"/>
        <v>965.54</v>
      </c>
      <c r="AE77" s="83">
        <f aca="true" t="shared" si="28" ref="AE77:AJ77">SUM(AE6:AE76)</f>
        <v>6360.7660000000005</v>
      </c>
      <c r="AF77" s="83">
        <f t="shared" si="28"/>
        <v>5404.856</v>
      </c>
      <c r="AG77" s="83">
        <f t="shared" si="28"/>
        <v>955.91</v>
      </c>
      <c r="AH77" s="83">
        <f t="shared" si="28"/>
        <v>6388.79</v>
      </c>
      <c r="AI77" s="83">
        <f t="shared" si="28"/>
        <v>5434.86</v>
      </c>
      <c r="AJ77" s="83">
        <f t="shared" si="28"/>
        <v>953.9299999999998</v>
      </c>
      <c r="AK77" s="83">
        <f>SUM(AK6:AK76)</f>
        <v>6274.79</v>
      </c>
      <c r="AL77" s="83">
        <f>SUM(AL6:AL76)</f>
        <v>5317.859999999999</v>
      </c>
      <c r="AM77" s="83">
        <f>SUM(AM6:AM76)</f>
        <v>956.9299999999997</v>
      </c>
      <c r="AN77" s="289"/>
      <c r="AO77" s="106"/>
    </row>
    <row r="79" spans="7:34" ht="15">
      <c r="G79" s="67"/>
      <c r="J79" s="104" t="s">
        <v>140</v>
      </c>
      <c r="AH79" s="316"/>
    </row>
  </sheetData>
  <sheetProtection/>
  <mergeCells count="42">
    <mergeCell ref="AK3:AM3"/>
    <mergeCell ref="AK4:AK5"/>
    <mergeCell ref="AL4:AM4"/>
    <mergeCell ref="AH3:AJ3"/>
    <mergeCell ref="AH4:AH5"/>
    <mergeCell ref="AI4:AJ4"/>
    <mergeCell ref="A3:A5"/>
    <mergeCell ref="B3:B5"/>
    <mergeCell ref="C3:E3"/>
    <mergeCell ref="C4:C5"/>
    <mergeCell ref="F3:F5"/>
    <mergeCell ref="K4:L4"/>
    <mergeCell ref="E4:E5"/>
    <mergeCell ref="S4:S5"/>
    <mergeCell ref="P3:R3"/>
    <mergeCell ref="P4:P5"/>
    <mergeCell ref="Q4:R4"/>
    <mergeCell ref="M4:M5"/>
    <mergeCell ref="N4:O4"/>
    <mergeCell ref="M3:O3"/>
    <mergeCell ref="T4:U4"/>
    <mergeCell ref="B1:AN1"/>
    <mergeCell ref="AN3:AN5"/>
    <mergeCell ref="D4:D5"/>
    <mergeCell ref="G3:I3"/>
    <mergeCell ref="G4:G5"/>
    <mergeCell ref="H4:I4"/>
    <mergeCell ref="J3:L3"/>
    <mergeCell ref="J4:J5"/>
    <mergeCell ref="S3:U3"/>
    <mergeCell ref="V3:X3"/>
    <mergeCell ref="V4:V5"/>
    <mergeCell ref="W4:X4"/>
    <mergeCell ref="Y3:AA3"/>
    <mergeCell ref="Y4:Y5"/>
    <mergeCell ref="Z4:AA4"/>
    <mergeCell ref="AE3:AG3"/>
    <mergeCell ref="AE4:AE5"/>
    <mergeCell ref="AF4:AG4"/>
    <mergeCell ref="AB3:AD3"/>
    <mergeCell ref="AB4:AB5"/>
    <mergeCell ref="AC4:A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Ekonom6</dc:creator>
  <cp:keywords/>
  <dc:description/>
  <cp:lastModifiedBy>Павлова Людмила Ивановна</cp:lastModifiedBy>
  <cp:lastPrinted>2021-09-30T13:25:33Z</cp:lastPrinted>
  <dcterms:created xsi:type="dcterms:W3CDTF">2018-08-07T12:00:09Z</dcterms:created>
  <dcterms:modified xsi:type="dcterms:W3CDTF">2022-01-11T14:30:34Z</dcterms:modified>
  <cp:category/>
  <cp:version/>
  <cp:contentType/>
  <cp:contentStatus/>
</cp:coreProperties>
</file>