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0" activeTab="0"/>
  </bookViews>
  <sheets>
    <sheet name="СВОД" sheetId="1" r:id="rId1"/>
    <sheet name="ООО УК &quot;ПОКиТС&quot;" sheetId="2" r:id="rId2"/>
    <sheet name="ООО &quot;Базис&quot;" sheetId="3" r:id="rId3"/>
    <sheet name="ООО &quot;Ненецкая УК&quot;" sheetId="4" r:id="rId4"/>
    <sheet name="ООО &quot;Успех&quot;" sheetId="5" r:id="rId5"/>
    <sheet name="ООО &quot;Аврора&quot;" sheetId="6" r:id="rId6"/>
    <sheet name="ООО УК &quot;Уютный дом&quot;" sheetId="7" r:id="rId7"/>
    <sheet name="ТСЖ &quot;Дворянское гнездо&quot;" sheetId="8" r:id="rId8"/>
    <sheet name="ООО &quot;Содружество&quot;" sheetId="9" r:id="rId9"/>
    <sheet name="Нарьян-Марское МУ ПОК и ТС" sheetId="10" r:id="rId10"/>
    <sheet name="ООО УК &quot;МКД-Сервис&quot;" sheetId="11" r:id="rId11"/>
    <sheet name="ООО &quot;ЭНБИО&quot;" sheetId="12" r:id="rId12"/>
  </sheets>
  <externalReferences>
    <externalReference r:id="rId15"/>
    <externalReference r:id="rId16"/>
    <externalReference r:id="rId17"/>
  </externalReferences>
  <definedNames>
    <definedName name="_xlnm._FilterDatabase" localSheetId="9" hidden="1">'Нарьян-Марское МУ ПОК и ТС'!$C$5:$D$32</definedName>
    <definedName name="А">#REF!</definedName>
    <definedName name="_xlnm.Print_Area" localSheetId="5">'ООО "Аврора"'!$A$1:$V$38</definedName>
    <definedName name="_xlnm.Print_Area" localSheetId="11">'ООО "ЭНБИО"'!$A$1:$V$54</definedName>
    <definedName name="_xlnm.Print_Area" localSheetId="1">'ООО УК "ПОКиТС"'!$A$1:$V$233</definedName>
    <definedName name="_xlnm.Print_Area" localSheetId="0">'СВОД'!$A$1:$M$17</definedName>
    <definedName name="рейтинг_на_01_TDSheet" localSheetId="1" hidden="1">'ООО УК "ПОКиТС"'!#REF!</definedName>
  </definedNames>
  <calcPr fullCalcOnLoad="1"/>
</workbook>
</file>

<file path=xl/sharedStrings.xml><?xml version="1.0" encoding="utf-8"?>
<sst xmlns="http://schemas.openxmlformats.org/spreadsheetml/2006/main" count="1711" uniqueCount="152">
  <si>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</si>
  <si>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</si>
  <si>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</si>
  <si>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</si>
  <si>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</si>
  <si>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</si>
  <si>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</si>
  <si>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</si>
  <si>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</si>
  <si>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</si>
  <si>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</si>
  <si>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</si>
  <si>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</si>
  <si>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</si>
  <si>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</si>
  <si>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</si>
  <si>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</si>
  <si>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</si>
  <si>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</si>
  <si>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</si>
  <si>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</si>
  <si>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</si>
  <si>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</si>
  <si>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</si>
  <si>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</si>
  <si>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</si>
  <si>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</si>
  <si>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</si>
  <si>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</si>
  <si>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</si>
  <si>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</si>
  <si>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</si>
  <si>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</si>
  <si>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</si>
  <si>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</si>
  <si>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</si>
  <si>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</si>
  <si>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</si>
  <si>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</si>
  <si>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</si>
  <si>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</si>
  <si>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</si>
  <si>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</si>
  <si>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</si>
  <si>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</si>
  <si>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</si>
  <si>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</si>
  <si>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</si>
  <si>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>Хатанзейского</t>
  </si>
  <si>
    <t>Меньшикова</t>
  </si>
  <si>
    <t>Оленная</t>
  </si>
  <si>
    <t>60 лет СССР</t>
  </si>
  <si>
    <t>Сущинского</t>
  </si>
  <si>
    <t>ООО УК "Уютный Дом"</t>
  </si>
  <si>
    <t>им.В.И. Ленина</t>
  </si>
  <si>
    <t xml:space="preserve">60 лет СССР </t>
  </si>
  <si>
    <t>Ненецкая</t>
  </si>
  <si>
    <t>Первомайская</t>
  </si>
  <si>
    <t>Рыбников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</si>
  <si>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</si>
  <si>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</si>
  <si>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</si>
  <si>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</si>
  <si>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</si>
  <si>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</si>
  <si>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>Калмыкова</t>
  </si>
  <si>
    <t>Комсомольская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</si>
  <si>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</si>
  <si>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</si>
  <si>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</si>
  <si>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</si>
  <si>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</si>
  <si>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</si>
  <si>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</si>
  <si>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</si>
  <si>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>Юбилейная</t>
  </si>
  <si>
    <t>Южная</t>
  </si>
  <si>
    <t>Явтысого</t>
  </si>
  <si>
    <t>Нарьян-Марский МУ ПОК и ТС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</si>
  <si>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</si>
  <si>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</si>
  <si>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</si>
  <si>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</si>
  <si>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</si>
  <si>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</si>
  <si>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</si>
  <si>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 xml:space="preserve">Наименование организации </t>
  </si>
  <si>
    <t>Задолженность населения за ЖКУ  в расчете на 1 квартиру</t>
  </si>
  <si>
    <t xml:space="preserve">ТСЖ "Дворянское гнездо" </t>
  </si>
  <si>
    <t>х</t>
  </si>
  <si>
    <t>Многоквартирные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</si>
  <si>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</si>
  <si>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</si>
  <si>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</si>
  <si>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</si>
  <si>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</si>
  <si>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</si>
  <si>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</si>
  <si>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</si>
  <si>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</si>
  <si>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</si>
  <si>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</si>
  <si>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</si>
  <si>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</si>
  <si>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</si>
  <si>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</si>
  <si>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</si>
  <si>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ООО УК "МКД-Сервис"</t>
  </si>
  <si>
    <t>пр.им.кап.Матросова</t>
  </si>
  <si>
    <t>ООО "Успех"</t>
  </si>
  <si>
    <t>Торговый</t>
  </si>
  <si>
    <t xml:space="preserve">Ольховый </t>
  </si>
  <si>
    <t>им. В.И.Ленина</t>
  </si>
  <si>
    <t xml:space="preserve">Авиаторов </t>
  </si>
  <si>
    <t xml:space="preserve">Торговый </t>
  </si>
  <si>
    <t xml:space="preserve">60-лет Октября </t>
  </si>
  <si>
    <t xml:space="preserve">Красная </t>
  </si>
  <si>
    <t>Рейтинг задолженности населения, проживающего в многоквартирных домах, за жилищно-коммунальные услуги</t>
  </si>
  <si>
    <t>им.Тыко-Вылко</t>
  </si>
  <si>
    <t>Задолженность населения за ЖКУ по состоянию на 01.03.2021</t>
  </si>
  <si>
    <t>Задолженность населения за ЖКУ по состоянию на 01.04.2021</t>
  </si>
  <si>
    <t>Заполярный пер</t>
  </si>
  <si>
    <t>ООО "ЭНБИО"</t>
  </si>
  <si>
    <t>пер.Ольховый</t>
  </si>
  <si>
    <t>им.А.Ф.Титова</t>
  </si>
  <si>
    <t>им.И.К.Швецова</t>
  </si>
  <si>
    <t>им.60 лет Октября</t>
  </si>
  <si>
    <t>Лесной</t>
  </si>
  <si>
    <t>Красная</t>
  </si>
  <si>
    <t>обслуживание завершено</t>
  </si>
  <si>
    <t>* - данные указаны по состоянию на 01.04.2021 г.</t>
  </si>
  <si>
    <r>
      <t>ООО "Успех"</t>
    </r>
    <r>
      <rPr>
        <b/>
        <sz val="10"/>
        <rFont val="Arial"/>
        <family val="2"/>
      </rPr>
      <t xml:space="preserve"> *</t>
    </r>
  </si>
  <si>
    <t xml:space="preserve">   </t>
  </si>
  <si>
    <t xml:space="preserve">ООО "ЭНБИО" </t>
  </si>
  <si>
    <t xml:space="preserve">Задолженность населения за ЖКУ по состоянию на 01.11.2021 * </t>
  </si>
  <si>
    <t>Ольховый пер.</t>
  </si>
  <si>
    <t xml:space="preserve">Задолженность населения за ЖКУ по состоянию на 01.12.2021 * </t>
  </si>
  <si>
    <t>Задолженность населения за ЖКУ по состоянию на 01.01.2022</t>
  </si>
  <si>
    <t xml:space="preserve">Задолженность населения за ЖКУ по состоянию на 01.01.2022 * </t>
  </si>
  <si>
    <t>Явтысово</t>
  </si>
  <si>
    <t>ООО "Содружество"</t>
  </si>
  <si>
    <t>Задолженность населения за ЖКУ по состоянию на 01.02.2022</t>
  </si>
  <si>
    <t xml:space="preserve">Задолженность населения за ЖКУ по состоянию на 01.02.2022 * </t>
  </si>
  <si>
    <t>Задолженность населения за ЖКУ по состоянию на 01.03.2022</t>
  </si>
  <si>
    <t xml:space="preserve">Задолженность населения за ЖКУ по состоянию на 01.03.2022 * </t>
  </si>
  <si>
    <t>* - данные указаны по состоянию на 01.04.2021</t>
  </si>
  <si>
    <t>Задолженность населения за ЖКУ по состоянию на 01.04.2022</t>
  </si>
  <si>
    <t xml:space="preserve">Задолженность населения за ЖКУ по состоянию на 01.04.2022 * </t>
  </si>
  <si>
    <t>завершено</t>
  </si>
  <si>
    <t>Рейтинг задолженности населения, проживающего в многоквартирных домах, за жилищно-коммунальные услуги по состоянию на 01.05.2022, в разрезе действующих управляющих организаций (тыс. руб.)</t>
  </si>
  <si>
    <t>Задолженность населения за ЖКУ по состоянию на 01.05.2022</t>
  </si>
  <si>
    <t xml:space="preserve">Задолженность населения за ЖКУ по состоянию на 01.05.2022 *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</si>
</sst>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_-* #,##0.00\ _р_._-;\-* #,##0.00\ _р_._-;_-* &quot;-&quot;??\ _р_._-;_-@_-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0.000"/>
    <numFmt numFmtId="183" formatCode="[$-FC19]d\ mmmm\ yyyy\ &quot;г.&quot;"/>
    <numFmt numFmtId="184" formatCode="0000"/>
    <numFmt numFmtId="185" formatCode="0000.0"/>
    <numFmt numFmtId="186" formatCode="#,##0.00\ _₽"/>
    <numFmt numFmtId="187" formatCode="#,##0.0\ _₽"/>
    <numFmt numFmtId="188" formatCode="#,##0\ _₽"/>
    <numFmt numFmtId="189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1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22" borderId="0" applyNumberFormat="0" applyBorder="0" applyAlignment="0" applyProtection="0"/>
    <xf numFmtId="0" fontId="29" fillId="33" borderId="0" applyNumberFormat="0" applyBorder="0" applyAlignment="0" applyProtection="0"/>
    <xf numFmtId="0" fontId="5" fillId="24" borderId="0" applyNumberFormat="0" applyBorder="0" applyAlignment="0" applyProtection="0"/>
    <xf numFmtId="0" fontId="29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1" applyNumberFormat="0" applyAlignment="0" applyProtection="0"/>
    <xf numFmtId="0" fontId="6" fillId="9" borderId="2" applyNumberFormat="0" applyAlignment="0" applyProtection="0"/>
    <xf numFmtId="0" fontId="31" fillId="37" borderId="3" applyNumberFormat="0" applyAlignment="0" applyProtection="0"/>
    <xf numFmtId="0" fontId="7" fillId="38" borderId="4" applyNumberFormat="0" applyAlignment="0" applyProtection="0"/>
    <xf numFmtId="0" fontId="32" fillId="37" borderId="1" applyNumberFormat="0" applyAlignment="0" applyProtection="0"/>
    <xf numFmtId="0" fontId="8" fillId="38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" fillId="0" borderId="12" applyNumberFormat="0" applyFill="0" applyAlignment="0" applyProtection="0"/>
    <xf numFmtId="0" fontId="37" fillId="39" borderId="13" applyNumberFormat="0" applyAlignment="0" applyProtection="0"/>
    <xf numFmtId="0" fontId="12" fillId="40" borderId="14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0" fillId="43" borderId="0" applyNumberFormat="0" applyBorder="0" applyAlignment="0" applyProtection="0"/>
    <xf numFmtId="0" fontId="1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17" applyNumberFormat="0" applyFill="0" applyAlignment="0" applyProtection="0"/>
    <xf numFmtId="0" fontId="1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46" borderId="0" applyNumberFormat="0" applyBorder="0" applyAlignment="0" applyProtection="0"/>
    <xf numFmtId="0" fontId="19" fillId="4" borderId="0" applyNumberFormat="0" applyBorder="0" applyAlignment="0" applyProtection="0"/>
  </cellStyleXfs>
  <cellXfs count="429">
    <xf numFmtId="0" fontId="0" fillId="0" borderId="0" xfId="0" applyFont="1" applyAlignment="1">
      <alignment/>
    </xf>
    <xf numFmtId="0" fontId="20" fillId="47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20" fillId="0" borderId="19" xfId="93" applyFont="1" applyFill="1" applyBorder="1" applyAlignment="1" applyProtection="1">
      <alignment horizontal="left" vertical="center" wrapText="1"/>
      <protection hidden="1"/>
    </xf>
    <xf numFmtId="0" fontId="20" fillId="0" borderId="20" xfId="93" applyFont="1" applyFill="1" applyBorder="1" applyAlignment="1" applyProtection="1">
      <alignment horizontal="left" vertical="center" wrapText="1"/>
      <protection hidden="1"/>
    </xf>
    <xf numFmtId="0" fontId="21" fillId="0" borderId="19" xfId="93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173" fontId="0" fillId="0" borderId="19" xfId="0" applyNumberForma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19" xfId="0" applyNumberFormat="1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42" borderId="0" xfId="0" applyFill="1" applyAlignment="1">
      <alignment/>
    </xf>
    <xf numFmtId="0" fontId="0" fillId="0" borderId="19" xfId="0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0" fontId="20" fillId="0" borderId="0" xfId="93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>
      <alignment horizontal="center"/>
    </xf>
    <xf numFmtId="4" fontId="21" fillId="0" borderId="19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4" fontId="20" fillId="0" borderId="19" xfId="9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/>
    </xf>
    <xf numFmtId="4" fontId="2" fillId="0" borderId="19" xfId="0" applyNumberFormat="1" applyFont="1" applyBorder="1" applyAlignment="1">
      <alignment horizontal="center" vertical="center"/>
    </xf>
    <xf numFmtId="4" fontId="20" fillId="0" borderId="20" xfId="95" applyNumberFormat="1" applyFont="1" applyBorder="1" applyAlignment="1">
      <alignment horizontal="center" wrapText="1"/>
      <protection/>
    </xf>
    <xf numFmtId="0" fontId="20" fillId="0" borderId="20" xfId="95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20" fillId="0" borderId="20" xfId="95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/>
    </xf>
    <xf numFmtId="0" fontId="0" fillId="47" borderId="19" xfId="0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2" fillId="0" borderId="19" xfId="0" applyFont="1" applyBorder="1" applyAlignment="1">
      <alignment horizontal="center" vertical="center"/>
    </xf>
    <xf numFmtId="0" fontId="2" fillId="47" borderId="19" xfId="0" applyFont="1" applyFill="1" applyBorder="1" applyAlignment="1">
      <alignment/>
    </xf>
    <xf numFmtId="0" fontId="2" fillId="47" borderId="19" xfId="0" applyFont="1" applyFill="1" applyBorder="1" applyAlignment="1">
      <alignment horizontal="center"/>
    </xf>
    <xf numFmtId="3" fontId="2" fillId="47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2" fontId="2" fillId="47" borderId="19" xfId="0" applyNumberFormat="1" applyFont="1" applyFill="1" applyBorder="1" applyAlignment="1">
      <alignment horizontal="center" vertical="center"/>
    </xf>
    <xf numFmtId="4" fontId="0" fillId="47" borderId="0" xfId="0" applyNumberFormat="1" applyFont="1" applyFill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0" fillId="40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left" vertical="center"/>
    </xf>
    <xf numFmtId="4" fontId="20" fillId="0" borderId="0" xfId="94" applyNumberFormat="1" applyFont="1" applyAlignment="1">
      <alignment horizontal="center" vertical="center"/>
      <protection/>
    </xf>
    <xf numFmtId="4" fontId="0" fillId="0" borderId="19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20" fillId="0" borderId="19" xfId="93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/>
    </xf>
    <xf numFmtId="0" fontId="20" fillId="0" borderId="20" xfId="0" applyFont="1" applyFill="1" applyBorder="1" applyAlignment="1" applyProtection="1">
      <alignment horizontal="left" vertical="center"/>
      <protection hidden="1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20" fillId="0" borderId="20" xfId="95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Border="1" applyAlignment="1">
      <alignment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4" fontId="20" fillId="0" borderId="19" xfId="0" applyNumberFormat="1" applyFont="1" applyFill="1" applyBorder="1" applyAlignment="1">
      <alignment horizontal="center"/>
    </xf>
    <xf numFmtId="4" fontId="0" fillId="48" borderId="2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4" fontId="20" fillId="48" borderId="19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48" borderId="19" xfId="0" applyNumberFormat="1" applyFill="1" applyBorder="1" applyAlignment="1">
      <alignment horizontal="center"/>
    </xf>
    <xf numFmtId="4" fontId="25" fillId="0" borderId="19" xfId="0" applyNumberFormat="1" applyFont="1" applyBorder="1" applyAlignment="1">
      <alignment horizontal="center" vertical="center"/>
    </xf>
    <xf numFmtId="4" fontId="1" fillId="48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48" borderId="19" xfId="93" applyFont="1" applyFill="1" applyBorder="1" applyAlignment="1" applyProtection="1">
      <alignment horizontal="left" vertical="center" wrapText="1"/>
      <protection hidden="1"/>
    </xf>
    <xf numFmtId="0" fontId="20" fillId="48" borderId="19" xfId="93" applyFont="1" applyFill="1" applyBorder="1" applyAlignment="1" applyProtection="1">
      <alignment horizontal="center" vertical="center" wrapText="1"/>
      <protection hidden="1"/>
    </xf>
    <xf numFmtId="0" fontId="0" fillId="48" borderId="19" xfId="0" applyFont="1" applyFill="1" applyBorder="1" applyAlignment="1">
      <alignment/>
    </xf>
    <xf numFmtId="0" fontId="0" fillId="48" borderId="19" xfId="0" applyFont="1" applyFill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48" borderId="19" xfId="93" applyFont="1" applyFill="1" applyBorder="1" applyAlignment="1" applyProtection="1">
      <alignment horizontal="center" vertical="center" wrapText="1"/>
      <protection hidden="1"/>
    </xf>
    <xf numFmtId="0" fontId="20" fillId="48" borderId="19" xfId="93" applyFont="1" applyFill="1" applyBorder="1" applyAlignment="1" applyProtection="1">
      <alignment horizontal="left" vertical="center" wrapText="1"/>
      <protection hidden="1"/>
    </xf>
    <xf numFmtId="0" fontId="1" fillId="48" borderId="19" xfId="0" applyFont="1" applyFill="1" applyBorder="1" applyAlignment="1">
      <alignment horizontal="center" vertical="center"/>
    </xf>
    <xf numFmtId="0" fontId="1" fillId="48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20" fillId="48" borderId="19" xfId="0" applyFont="1" applyFill="1" applyBorder="1" applyAlignment="1">
      <alignment horizontal="center" vertical="center"/>
    </xf>
    <xf numFmtId="3" fontId="2" fillId="48" borderId="19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20" fillId="0" borderId="23" xfId="93" applyFont="1" applyFill="1" applyBorder="1" applyAlignment="1" applyProtection="1">
      <alignment horizontal="left" vertical="center" wrapText="1"/>
      <protection hidden="1"/>
    </xf>
    <xf numFmtId="4" fontId="1" fillId="0" borderId="19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0" fillId="47" borderId="19" xfId="0" applyFont="1" applyFill="1" applyBorder="1" applyAlignment="1">
      <alignment horizontal="left" vertical="center"/>
    </xf>
    <xf numFmtId="14" fontId="20" fillId="0" borderId="0" xfId="0" applyNumberFormat="1" applyFont="1" applyFill="1" applyAlignment="1">
      <alignment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1" xfId="93" applyFont="1" applyFill="1" applyBorder="1" applyAlignment="1" applyProtection="1">
      <alignment horizontal="center" vertical="center" wrapText="1"/>
      <protection hidden="1"/>
    </xf>
    <xf numFmtId="0" fontId="20" fillId="0" borderId="19" xfId="93" applyNumberFormat="1" applyFont="1" applyFill="1" applyBorder="1" applyAlignment="1" applyProtection="1">
      <alignment horizontal="center" vertical="center" wrapText="1"/>
      <protection hidden="1"/>
    </xf>
    <xf numFmtId="2" fontId="20" fillId="0" borderId="20" xfId="95" applyNumberFormat="1" applyFont="1" applyBorder="1" applyAlignment="1">
      <alignment horizontal="center" vertical="center" wrapText="1"/>
      <protection/>
    </xf>
    <xf numFmtId="4" fontId="21" fillId="0" borderId="19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189" fontId="20" fillId="0" borderId="20" xfId="95" applyNumberFormat="1" applyFont="1" applyBorder="1" applyAlignment="1">
      <alignment horizontal="center" vertical="center" wrapText="1"/>
      <protection/>
    </xf>
    <xf numFmtId="4" fontId="0" fillId="0" borderId="2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20" fillId="47" borderId="19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73" fontId="20" fillId="0" borderId="19" xfId="0" applyNumberFormat="1" applyFont="1" applyFill="1" applyBorder="1" applyAlignment="1">
      <alignment horizontal="center"/>
    </xf>
    <xf numFmtId="173" fontId="20" fillId="0" borderId="19" xfId="0" applyNumberFormat="1" applyFont="1" applyBorder="1" applyAlignment="1">
      <alignment horizontal="center"/>
    </xf>
    <xf numFmtId="173" fontId="20" fillId="0" borderId="19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173" fontId="20" fillId="0" borderId="19" xfId="0" applyNumberFormat="1" applyFont="1" applyFill="1" applyBorder="1" applyAlignment="1">
      <alignment horizontal="center" vertical="center"/>
    </xf>
    <xf numFmtId="0" fontId="20" fillId="48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173" fontId="20" fillId="0" borderId="19" xfId="0" applyNumberFormat="1" applyFont="1" applyBorder="1" applyAlignment="1">
      <alignment horizontal="center" wrapText="1"/>
    </xf>
    <xf numFmtId="173" fontId="20" fillId="0" borderId="19" xfId="0" applyNumberFormat="1" applyFont="1" applyBorder="1" applyAlignment="1">
      <alignment horizontal="center" vertical="center" wrapText="1"/>
    </xf>
    <xf numFmtId="0" fontId="20" fillId="0" borderId="19" xfId="95" applyFont="1" applyBorder="1" applyAlignment="1">
      <alignment horizontal="center" vertical="center" wrapText="1"/>
      <protection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1" fontId="20" fillId="0" borderId="19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1" fontId="20" fillId="48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/>
    </xf>
    <xf numFmtId="4" fontId="20" fillId="0" borderId="19" xfId="0" applyNumberFormat="1" applyFont="1" applyBorder="1" applyAlignment="1">
      <alignment horizontal="center"/>
    </xf>
    <xf numFmtId="4" fontId="20" fillId="0" borderId="21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/>
    </xf>
    <xf numFmtId="4" fontId="21" fillId="47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/>
    </xf>
    <xf numFmtId="4" fontId="20" fillId="47" borderId="1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0" fillId="48" borderId="19" xfId="0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 vertical="top" wrapText="1"/>
    </xf>
    <xf numFmtId="1" fontId="20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40" borderId="0" xfId="0" applyFont="1" applyFill="1" applyBorder="1" applyAlignment="1">
      <alignment horizontal="left"/>
    </xf>
    <xf numFmtId="0" fontId="20" fillId="0" borderId="19" xfId="0" applyFont="1" applyFill="1" applyBorder="1" applyAlignment="1">
      <alignment/>
    </xf>
    <xf numFmtId="4" fontId="20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48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21" fillId="48" borderId="19" xfId="0" applyFont="1" applyFill="1" applyBorder="1" applyAlignment="1">
      <alignment horizontal="center" vertical="center"/>
    </xf>
    <xf numFmtId="0" fontId="20" fillId="48" borderId="0" xfId="0" applyFont="1" applyFill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20" fillId="0" borderId="19" xfId="95" applyNumberFormat="1" applyFont="1" applyBorder="1" applyAlignment="1">
      <alignment horizontal="center" vertical="center" wrapText="1"/>
      <protection/>
    </xf>
    <xf numFmtId="4" fontId="0" fillId="0" borderId="19" xfId="0" applyNumberFormat="1" applyBorder="1" applyAlignment="1">
      <alignment horizont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9" xfId="0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/>
    </xf>
    <xf numFmtId="4" fontId="20" fillId="48" borderId="21" xfId="0" applyNumberFormat="1" applyFont="1" applyFill="1" applyBorder="1" applyAlignment="1">
      <alignment horizontal="center"/>
    </xf>
    <xf numFmtId="4" fontId="20" fillId="47" borderId="21" xfId="0" applyNumberFormat="1" applyFont="1" applyFill="1" applyBorder="1" applyAlignment="1">
      <alignment horizontal="center"/>
    </xf>
    <xf numFmtId="4" fontId="20" fillId="0" borderId="21" xfId="0" applyNumberFormat="1" applyFont="1" applyBorder="1" applyAlignment="1">
      <alignment horizontal="center"/>
    </xf>
    <xf numFmtId="0" fontId="20" fillId="0" borderId="20" xfId="95" applyFont="1" applyFill="1" applyBorder="1" applyAlignment="1">
      <alignment horizontal="center" vertical="center" wrapText="1"/>
      <protection/>
    </xf>
    <xf numFmtId="2" fontId="20" fillId="0" borderId="20" xfId="95" applyNumberFormat="1" applyFont="1" applyFill="1" applyBorder="1" applyAlignment="1">
      <alignment horizontal="center" vertical="center" wrapText="1"/>
      <protection/>
    </xf>
    <xf numFmtId="2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/>
    </xf>
    <xf numFmtId="2" fontId="0" fillId="0" borderId="19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0" fillId="0" borderId="19" xfId="0" applyNumberFormat="1" applyFont="1" applyFill="1" applyBorder="1" applyAlignment="1">
      <alignment horizontal="center" vertical="center"/>
    </xf>
    <xf numFmtId="0" fontId="4" fillId="0" borderId="19" xfId="95" applyFill="1" applyBorder="1" applyAlignment="1">
      <alignment horizontal="left"/>
      <protection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" fontId="20" fillId="48" borderId="19" xfId="0" applyNumberFormat="1" applyFont="1" applyFill="1" applyBorder="1" applyAlignment="1">
      <alignment horizont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25" fillId="48" borderId="22" xfId="0" applyNumberFormat="1" applyFont="1" applyFill="1" applyBorder="1" applyAlignment="1">
      <alignment horizontal="center" vertical="center"/>
    </xf>
    <xf numFmtId="4" fontId="25" fillId="48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left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 horizontal="center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1" xfId="93" applyFont="1" applyFill="1" applyBorder="1" applyAlignment="1" applyProtection="1">
      <alignment horizontal="center" vertical="center" wrapText="1"/>
      <protection hidden="1"/>
    </xf>
    <xf numFmtId="0" fontId="20" fillId="0" borderId="22" xfId="93" applyFont="1" applyFill="1" applyBorder="1" applyAlignment="1" applyProtection="1">
      <alignment horizontal="center" vertical="center" wrapText="1"/>
      <protection hidden="1"/>
    </xf>
    <xf numFmtId="0" fontId="20" fillId="0" borderId="26" xfId="93" applyFont="1" applyFill="1" applyBorder="1" applyAlignment="1" applyProtection="1">
      <alignment horizontal="center" vertical="center" wrapText="1"/>
      <protection hidden="1"/>
    </xf>
    <xf numFmtId="0" fontId="20" fillId="0" borderId="24" xfId="93" applyFont="1" applyFill="1" applyBorder="1" applyAlignment="1" applyProtection="1">
      <alignment horizontal="center" vertical="center" wrapText="1"/>
      <protection hidden="1"/>
    </xf>
    <xf numFmtId="4" fontId="20" fillId="0" borderId="20" xfId="0" applyNumberFormat="1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 wrapText="1"/>
    </xf>
    <xf numFmtId="0" fontId="21" fillId="40" borderId="27" xfId="0" applyFont="1" applyFill="1" applyBorder="1" applyAlignment="1">
      <alignment horizontal="left" vertical="center"/>
    </xf>
    <xf numFmtId="0" fontId="21" fillId="40" borderId="28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4" fontId="20" fillId="0" borderId="19" xfId="0" applyNumberFormat="1" applyFont="1" applyBorder="1" applyAlignment="1">
      <alignment horizontal="center" wrapText="1"/>
    </xf>
    <xf numFmtId="4" fontId="20" fillId="0" borderId="19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" fontId="20" fillId="48" borderId="22" xfId="0" applyNumberFormat="1" applyFont="1" applyFill="1" applyBorder="1" applyAlignment="1">
      <alignment horizontal="center" vertical="center"/>
    </xf>
    <xf numFmtId="4" fontId="20" fillId="48" borderId="24" xfId="0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20" fillId="47" borderId="22" xfId="0" applyNumberFormat="1" applyFont="1" applyFill="1" applyBorder="1" applyAlignment="1">
      <alignment horizontal="center" vertical="center"/>
    </xf>
    <xf numFmtId="4" fontId="20" fillId="47" borderId="24" xfId="0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0" fontId="21" fillId="40" borderId="27" xfId="0" applyFont="1" applyFill="1" applyBorder="1" applyAlignment="1">
      <alignment horizontal="center" vertical="center"/>
    </xf>
    <xf numFmtId="0" fontId="21" fillId="40" borderId="28" xfId="0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47" borderId="20" xfId="93" applyFont="1" applyFill="1" applyBorder="1" applyAlignment="1" applyProtection="1">
      <alignment horizontal="center" vertical="center" wrapText="1"/>
      <protection hidden="1"/>
    </xf>
    <xf numFmtId="0" fontId="20" fillId="47" borderId="23" xfId="93" applyFont="1" applyFill="1" applyBorder="1" applyAlignment="1" applyProtection="1">
      <alignment horizontal="center" vertical="center" wrapText="1"/>
      <protection hidden="1"/>
    </xf>
    <xf numFmtId="0" fontId="20" fillId="47" borderId="21" xfId="93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20" fillId="0" borderId="21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25" fillId="48" borderId="22" xfId="0" applyNumberFormat="1" applyFont="1" applyFill="1" applyBorder="1" applyAlignment="1">
      <alignment horizontal="center" vertical="center"/>
    </xf>
    <xf numFmtId="4" fontId="25" fillId="48" borderId="24" xfId="0" applyNumberFormat="1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 vertical="center"/>
    </xf>
    <xf numFmtId="0" fontId="4" fillId="48" borderId="19" xfId="93" applyFont="1" applyFill="1" applyBorder="1" applyAlignment="1" applyProtection="1">
      <alignment horizontal="left" vertical="center" wrapText="1"/>
      <protection hidden="1"/>
    </xf>
    <xf numFmtId="0" fontId="0" fillId="48" borderId="19" xfId="0" applyFill="1" applyBorder="1" applyAlignment="1">
      <alignment horizontal="left" vertical="center"/>
    </xf>
    <xf numFmtId="0" fontId="0" fillId="48" borderId="19" xfId="0" applyFill="1" applyBorder="1" applyAlignment="1">
      <alignment horizontal="left"/>
    </xf>
    <xf numFmtId="0" fontId="0" fillId="48" borderId="19" xfId="0" applyFont="1" applyFill="1" applyBorder="1" applyAlignment="1">
      <alignment horizontal="left"/>
    </xf>
    <xf numFmtId="0" fontId="20" fillId="48" borderId="19" xfId="0" applyFont="1" applyFill="1" applyBorder="1" applyAlignment="1">
      <alignment horizontal="left"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2" xfId="88"/>
    <cellStyle name="Обычный 2 2" xfId="89"/>
    <cellStyle name="Обычный 2 3" xfId="90"/>
    <cellStyle name="Обычный 2_СВОД на 01.07.14" xfId="91"/>
    <cellStyle name="Обычный 3" xfId="92"/>
    <cellStyle name="Обычный 4" xfId="93"/>
    <cellStyle name="Обычный 5" xfId="94"/>
    <cellStyle name="Обычный 5 2" xfId="95"/>
    <cellStyle name="Обычный 5 3" xfId="96"/>
    <cellStyle name="Обычный 5 3 2" xfId="97"/>
    <cellStyle name="Обычный 5 4" xfId="98"/>
    <cellStyle name="Обычный 5 4 2" xfId="99"/>
    <cellStyle name="Обычный 6" xfId="100"/>
    <cellStyle name="Обычный 7" xfId="101"/>
    <cellStyle name="Обычный 8" xfId="102"/>
    <cellStyle name="Обычный 9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Процентный 2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Финансовый 2" xfId="118"/>
    <cellStyle name="Финансовый 3" xfId="119"/>
    <cellStyle name="Финансовый 3 2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.08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3">
          <cell r="H173">
            <v>46</v>
          </cell>
        </row>
        <row r="181">
          <cell r="H181">
            <v>24</v>
          </cell>
        </row>
        <row r="192">
          <cell r="H192">
            <v>24</v>
          </cell>
        </row>
        <row r="206">
          <cell r="H206">
            <v>143</v>
          </cell>
        </row>
        <row r="228">
          <cell r="H228">
            <v>98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6">
          <cell r="H256">
            <v>12</v>
          </cell>
        </row>
        <row r="276">
          <cell r="H276">
            <v>16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3">
        <row r="129">
          <cell r="J129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4">
          <cell r="H164">
            <v>12</v>
          </cell>
        </row>
        <row r="165">
          <cell r="H165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4.421875" style="0" customWidth="1"/>
    <col min="2" max="2" width="26.00390625" style="0" customWidth="1"/>
    <col min="3" max="3" width="13.7109375" style="0" customWidth="1"/>
    <col min="4" max="4" width="14.8515625" style="0" customWidth="1"/>
    <col min="5" max="5" width="19.00390625" style="0" customWidth="1"/>
    <col min="6" max="6" width="14.57421875" style="0" customWidth="1"/>
    <col min="7" max="7" width="14.140625" style="0" customWidth="1"/>
    <col min="8" max="8" width="15.421875" style="0" customWidth="1"/>
    <col min="9" max="9" width="15.140625" style="0" customWidth="1"/>
    <col min="10" max="10" width="16.421875" style="0" customWidth="1"/>
    <col min="11" max="11" width="16.8515625" style="0" customWidth="1"/>
    <col min="12" max="12" width="15.140625" style="0" customWidth="1"/>
    <col min="13" max="13" width="15.7109375" style="0" customWidth="1"/>
  </cols>
  <sheetData>
    <row r="1" spans="1:13" ht="30" customHeight="1">
      <c r="A1" s="303" t="s">
        <v>149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52.5" customHeight="1">
      <c r="A2" s="308" t="s">
        <v>0</v>
      </c>
      <c r="B2" s="308" t="s">
        <v>86</v>
      </c>
      <c r="C2" s="306" t="s">
        <v>11</v>
      </c>
      <c r="D2" s="307"/>
      <c r="E2" s="308" t="s">
        <v>98</v>
      </c>
      <c r="F2" s="306" t="s">
        <v>11</v>
      </c>
      <c r="G2" s="307"/>
      <c r="H2" s="310" t="s">
        <v>103</v>
      </c>
      <c r="I2" s="312" t="s">
        <v>11</v>
      </c>
      <c r="J2" s="312"/>
      <c r="K2" s="313" t="s">
        <v>87</v>
      </c>
      <c r="L2" s="304" t="s">
        <v>11</v>
      </c>
      <c r="M2" s="305"/>
    </row>
    <row r="3" spans="1:13" ht="60">
      <c r="A3" s="309"/>
      <c r="B3" s="309"/>
      <c r="C3" s="9" t="s">
        <v>99</v>
      </c>
      <c r="D3" s="9" t="s">
        <v>100</v>
      </c>
      <c r="E3" s="309"/>
      <c r="F3" s="9" t="s">
        <v>101</v>
      </c>
      <c r="G3" s="9" t="s">
        <v>102</v>
      </c>
      <c r="H3" s="310"/>
      <c r="I3" s="9" t="s">
        <v>104</v>
      </c>
      <c r="J3" s="9" t="s">
        <v>105</v>
      </c>
      <c r="K3" s="313"/>
      <c r="L3" s="12" t="s">
        <v>104</v>
      </c>
      <c r="M3" s="12" t="s">
        <v>105</v>
      </c>
    </row>
    <row r="4" spans="1:13" ht="15">
      <c r="A4" s="36">
        <v>1</v>
      </c>
      <c r="B4" s="424" t="s">
        <v>59</v>
      </c>
      <c r="C4" s="142">
        <f>'ООО УК "ПОКиТС"'!A155</f>
        <v>142</v>
      </c>
      <c r="D4" s="180">
        <f>'ООО УК "ПОКиТС"'!A232</f>
        <v>70</v>
      </c>
      <c r="E4" s="180">
        <f aca="true" t="shared" si="0" ref="E4:E13">SUM(F4:G4)</f>
        <v>3393</v>
      </c>
      <c r="F4" s="142">
        <f>'ООО УК "ПОКиТС"'!F156</f>
        <v>2082</v>
      </c>
      <c r="G4" s="180">
        <f>'ООО УК "ПОКиТС"'!F233</f>
        <v>1311</v>
      </c>
      <c r="H4" s="181">
        <f aca="true" t="shared" si="1" ref="H4:H11">SUM(I4:J4)</f>
        <v>57568.85000000003</v>
      </c>
      <c r="I4" s="182">
        <f>'ООО УК "ПОКиТС"'!S156</f>
        <v>45599.22000000002</v>
      </c>
      <c r="J4" s="182">
        <f>'ООО УК "ПОКиТС"'!S233</f>
        <v>11969.630000000003</v>
      </c>
      <c r="K4" s="183">
        <f aca="true" t="shared" si="2" ref="K4:M5">H4/E4</f>
        <v>16.9669466548777</v>
      </c>
      <c r="L4" s="183">
        <f t="shared" si="2"/>
        <v>21.90164265129684</v>
      </c>
      <c r="M4" s="17">
        <f t="shared" si="2"/>
        <v>9.130152555301299</v>
      </c>
    </row>
    <row r="5" spans="1:13" ht="15">
      <c r="A5" s="36">
        <f>A4+1</f>
        <v>2</v>
      </c>
      <c r="B5" s="425" t="s">
        <v>13</v>
      </c>
      <c r="C5" s="142">
        <f>'ООО "Базис"'!A15</f>
        <v>9</v>
      </c>
      <c r="D5" s="180">
        <f>'ООО "Базис"'!A41</f>
        <v>19</v>
      </c>
      <c r="E5" s="184">
        <f t="shared" si="0"/>
        <v>1425</v>
      </c>
      <c r="F5" s="184">
        <f>'ООО "Базис"'!F16</f>
        <v>1053</v>
      </c>
      <c r="G5" s="184">
        <f>'ООО "Базис"'!F42</f>
        <v>372</v>
      </c>
      <c r="H5" s="181">
        <f t="shared" si="1"/>
        <v>13178.4</v>
      </c>
      <c r="I5" s="182">
        <f>'ООО "Базис"'!S16</f>
        <v>10117.699999999999</v>
      </c>
      <c r="J5" s="182">
        <f>'ООО "Базис"'!S42</f>
        <v>3060.7000000000003</v>
      </c>
      <c r="K5" s="183">
        <f t="shared" si="2"/>
        <v>9.248</v>
      </c>
      <c r="L5" s="183">
        <f t="shared" si="2"/>
        <v>9.608452041785375</v>
      </c>
      <c r="M5" s="17">
        <f t="shared" si="2"/>
        <v>8.227688172043012</v>
      </c>
    </row>
    <row r="6" spans="1:13" ht="15">
      <c r="A6" s="36">
        <f>A5+1</f>
        <v>3</v>
      </c>
      <c r="B6" s="425" t="s">
        <v>39</v>
      </c>
      <c r="C6" s="142">
        <f>'ООО "Ненецкая УК"'!A22</f>
        <v>14</v>
      </c>
      <c r="D6" s="180">
        <f>'ООО "Ненецкая УК"'!A38</f>
        <v>13</v>
      </c>
      <c r="E6" s="180">
        <f t="shared" si="0"/>
        <v>1111</v>
      </c>
      <c r="F6" s="180">
        <f>'ООО "Ненецкая УК"'!F23</f>
        <v>765</v>
      </c>
      <c r="G6" s="180">
        <f>'ООО "Ненецкая УК"'!F39</f>
        <v>346</v>
      </c>
      <c r="H6" s="181">
        <f t="shared" si="1"/>
        <v>13342.5</v>
      </c>
      <c r="I6" s="182">
        <f>'ООО "Ненецкая УК"'!S23</f>
        <v>10415.699999999999</v>
      </c>
      <c r="J6" s="182">
        <f>'ООО "Ненецкая УК"'!S39</f>
        <v>2926.8000000000006</v>
      </c>
      <c r="K6" s="183">
        <f>H6/E6</f>
        <v>12.009450945094509</v>
      </c>
      <c r="L6" s="183">
        <f>I6/F6</f>
        <v>13.615294117647057</v>
      </c>
      <c r="M6" s="17">
        <f>J6/G6</f>
        <v>8.458959537572257</v>
      </c>
    </row>
    <row r="7" spans="1:13" ht="15">
      <c r="A7" s="36">
        <v>4</v>
      </c>
      <c r="B7" s="426" t="s">
        <v>80</v>
      </c>
      <c r="C7" s="142">
        <f>'ООО "Аврора"'!A21</f>
        <v>11</v>
      </c>
      <c r="D7" s="59">
        <f>'ООО "Аврора"'!A37</f>
        <v>13</v>
      </c>
      <c r="E7" s="59">
        <f t="shared" si="0"/>
        <v>734</v>
      </c>
      <c r="F7" s="59">
        <f>'ООО "Аврора"'!F22</f>
        <v>463</v>
      </c>
      <c r="G7" s="59">
        <f>'ООО "Аврора"'!F38</f>
        <v>271</v>
      </c>
      <c r="H7" s="181">
        <f t="shared" si="1"/>
        <v>8324.7</v>
      </c>
      <c r="I7" s="181">
        <f>'ООО "Аврора"'!S22</f>
        <v>4602.6</v>
      </c>
      <c r="J7" s="181">
        <f>'ООО "Аврора"'!S38</f>
        <v>3722.1000000000004</v>
      </c>
      <c r="K7" s="185">
        <f aca="true" t="shared" si="3" ref="K7:L10">H7/E7</f>
        <v>11.341553133514987</v>
      </c>
      <c r="L7" s="185">
        <f>I7/F7</f>
        <v>9.940820734341253</v>
      </c>
      <c r="M7" s="37">
        <f>J7/G7</f>
        <v>13.73468634686347</v>
      </c>
    </row>
    <row r="8" spans="1:13" ht="15">
      <c r="A8" s="36">
        <v>5</v>
      </c>
      <c r="B8" s="426" t="s">
        <v>53</v>
      </c>
      <c r="C8" s="142">
        <f>'ООО УК "Уютный дом"'!A25</f>
        <v>20</v>
      </c>
      <c r="D8" s="59" t="s">
        <v>106</v>
      </c>
      <c r="E8" s="59">
        <f t="shared" si="0"/>
        <v>1460</v>
      </c>
      <c r="F8" s="59">
        <f>'ООО УК "Уютный дом"'!F26</f>
        <v>1460</v>
      </c>
      <c r="G8" s="59"/>
      <c r="H8" s="181">
        <f t="shared" si="1"/>
        <v>6543.699999999999</v>
      </c>
      <c r="I8" s="181">
        <f>'ООО УК "Уютный дом"'!S26</f>
        <v>6543.699999999999</v>
      </c>
      <c r="J8" s="181"/>
      <c r="K8" s="185">
        <f>H8/E8</f>
        <v>4.481986301369862</v>
      </c>
      <c r="L8" s="185">
        <f t="shared" si="3"/>
        <v>4.481986301369862</v>
      </c>
      <c r="M8" s="37" t="s">
        <v>106</v>
      </c>
    </row>
    <row r="9" spans="1:13" s="35" customFormat="1" ht="15">
      <c r="A9" s="36">
        <v>6</v>
      </c>
      <c r="B9" s="427" t="s">
        <v>88</v>
      </c>
      <c r="C9" s="142">
        <f>'ТСЖ "Дворянское гнездо"'!A8</f>
        <v>1</v>
      </c>
      <c r="D9" s="180" t="s">
        <v>106</v>
      </c>
      <c r="E9" s="180">
        <f t="shared" si="0"/>
        <v>75</v>
      </c>
      <c r="F9" s="180">
        <f>'ТСЖ "Дворянское гнездо"'!F9</f>
        <v>75</v>
      </c>
      <c r="G9" s="180"/>
      <c r="H9" s="181">
        <f t="shared" si="1"/>
        <v>716.4000000000001</v>
      </c>
      <c r="I9" s="182">
        <f>'ТСЖ "Дворянское гнездо"'!S9</f>
        <v>716.4000000000001</v>
      </c>
      <c r="J9" s="182"/>
      <c r="K9" s="183">
        <f t="shared" si="3"/>
        <v>9.552000000000001</v>
      </c>
      <c r="L9" s="183">
        <f t="shared" si="3"/>
        <v>9.552000000000001</v>
      </c>
      <c r="M9" s="17" t="s">
        <v>106</v>
      </c>
    </row>
    <row r="10" spans="1:13" ht="15">
      <c r="A10" s="36">
        <v>7</v>
      </c>
      <c r="B10" s="427" t="s">
        <v>140</v>
      </c>
      <c r="C10" s="186">
        <f>'ООО "Содружество"'!A81</f>
        <v>75</v>
      </c>
      <c r="D10" s="187" t="s">
        <v>106</v>
      </c>
      <c r="E10" s="180">
        <f t="shared" si="0"/>
        <v>989</v>
      </c>
      <c r="F10" s="188">
        <f>'ООО "Содружество"'!F82</f>
        <v>989</v>
      </c>
      <c r="G10" s="188"/>
      <c r="H10" s="181">
        <f t="shared" si="1"/>
        <v>7268.900000000001</v>
      </c>
      <c r="I10" s="189">
        <f>'ООО "Содружество"'!Q82</f>
        <v>6340.06</v>
      </c>
      <c r="J10" s="189">
        <f>'ООО "Содружество"'!R82</f>
        <v>928.8399999999999</v>
      </c>
      <c r="K10" s="190">
        <f>H10/E10</f>
        <v>7.349747219413549</v>
      </c>
      <c r="L10" s="183">
        <f t="shared" si="3"/>
        <v>6.4105763397371085</v>
      </c>
      <c r="M10" s="17" t="s">
        <v>106</v>
      </c>
    </row>
    <row r="11" spans="1:13" ht="15">
      <c r="A11" s="59">
        <v>8</v>
      </c>
      <c r="B11" s="428" t="s">
        <v>107</v>
      </c>
      <c r="C11" s="186">
        <f>'ООО УК "МКД-Сервис"'!A27</f>
        <v>13</v>
      </c>
      <c r="D11" s="187">
        <f>'ООО УК "МКД-Сервис"'!A40</f>
        <v>10</v>
      </c>
      <c r="E11" s="193">
        <f t="shared" si="0"/>
        <v>435</v>
      </c>
      <c r="F11" s="194">
        <f>'ООО УК "МКД-Сервис"'!F29</f>
        <v>300</v>
      </c>
      <c r="G11" s="195">
        <f>'ООО УК "МКД-Сервис"'!F41</f>
        <v>135</v>
      </c>
      <c r="H11" s="181">
        <f t="shared" si="1"/>
        <v>4368.66</v>
      </c>
      <c r="I11" s="189">
        <f>'ООО УК "МКД-Сервис"'!S29</f>
        <v>3616.92</v>
      </c>
      <c r="J11" s="189">
        <f>'ООО УК "МКД-Сервис"'!S41</f>
        <v>751.74</v>
      </c>
      <c r="K11" s="190">
        <f>H11/E11</f>
        <v>10.042896551724137</v>
      </c>
      <c r="L11" s="183">
        <f>I11/F11</f>
        <v>12.0564</v>
      </c>
      <c r="M11" s="183" t="s">
        <v>106</v>
      </c>
    </row>
    <row r="12" spans="1:13" s="196" customFormat="1" ht="15">
      <c r="A12" s="59">
        <v>9</v>
      </c>
      <c r="B12" s="428" t="s">
        <v>133</v>
      </c>
      <c r="C12" s="186">
        <f>'ООО "ЭНБИО"'!A35</f>
        <v>15</v>
      </c>
      <c r="D12" s="187">
        <f>'ООО "ЭНБИО"'!A52</f>
        <v>14</v>
      </c>
      <c r="E12" s="197">
        <f t="shared" si="0"/>
        <v>851</v>
      </c>
      <c r="F12" s="194">
        <f>'ООО "ЭНБИО"'!F36</f>
        <v>585</v>
      </c>
      <c r="G12" s="195">
        <f>'ООО "ЭНБИО"'!F53</f>
        <v>266</v>
      </c>
      <c r="H12" s="181">
        <f>SUM(I12:J12)</f>
        <v>4792.5</v>
      </c>
      <c r="I12" s="189">
        <f>'ООО "ЭНБИО"'!S36</f>
        <v>3319.4</v>
      </c>
      <c r="J12" s="189">
        <f>'ООО "ЭНБИО"'!S53</f>
        <v>1473.1</v>
      </c>
      <c r="K12" s="190">
        <f>H12/E12</f>
        <v>5.631609870740306</v>
      </c>
      <c r="L12" s="183">
        <f>I12/F12</f>
        <v>5.674188034188035</v>
      </c>
      <c r="M12" s="183" t="s">
        <v>106</v>
      </c>
    </row>
    <row r="13" spans="1:13" s="196" customFormat="1" ht="15">
      <c r="A13" s="36">
        <v>10</v>
      </c>
      <c r="B13" s="273" t="s">
        <v>131</v>
      </c>
      <c r="C13" s="142">
        <f>'ООО "Успех"'!A34</f>
        <v>29</v>
      </c>
      <c r="D13" s="180" t="s">
        <v>106</v>
      </c>
      <c r="E13" s="180">
        <f t="shared" si="0"/>
        <v>1407</v>
      </c>
      <c r="F13" s="184">
        <f>'ООО "Успех"'!F35</f>
        <v>1407</v>
      </c>
      <c r="G13" s="180"/>
      <c r="H13" s="181">
        <f>SUM(I13:J13)</f>
        <v>9250.8</v>
      </c>
      <c r="I13" s="182">
        <f>'ООО "Успех"'!V35</f>
        <v>9250.8</v>
      </c>
      <c r="J13" s="182"/>
      <c r="K13" s="190">
        <f>H13/E13</f>
        <v>6.574840085287846</v>
      </c>
      <c r="L13" s="183">
        <f>I13/F13</f>
        <v>6.574840085287846</v>
      </c>
      <c r="M13" s="17" t="s">
        <v>106</v>
      </c>
    </row>
    <row r="14" spans="1:13" ht="15">
      <c r="A14" s="311" t="s">
        <v>5</v>
      </c>
      <c r="B14" s="311"/>
      <c r="C14" s="6">
        <f aca="true" t="shared" si="4" ref="C14:J14">SUM(C4:C13)</f>
        <v>329</v>
      </c>
      <c r="D14" s="6">
        <f t="shared" si="4"/>
        <v>139</v>
      </c>
      <c r="E14" s="6">
        <f t="shared" si="4"/>
        <v>11880</v>
      </c>
      <c r="F14" s="6">
        <f t="shared" si="4"/>
        <v>9179</v>
      </c>
      <c r="G14" s="6">
        <f t="shared" si="4"/>
        <v>2701</v>
      </c>
      <c r="H14" s="7">
        <f>SUM(H4:H13)</f>
        <v>125355.41000000002</v>
      </c>
      <c r="I14" s="7">
        <f t="shared" si="4"/>
        <v>100522.50000000001</v>
      </c>
      <c r="J14" s="7">
        <f t="shared" si="4"/>
        <v>24832.910000000003</v>
      </c>
      <c r="K14" s="6" t="s">
        <v>89</v>
      </c>
      <c r="L14" s="6" t="s">
        <v>89</v>
      </c>
      <c r="M14" s="6" t="s">
        <v>89</v>
      </c>
    </row>
    <row r="15" spans="1:2" ht="15">
      <c r="A15" s="248"/>
      <c r="B15" s="248"/>
    </row>
    <row r="16" spans="1:2" ht="15">
      <c r="A16" s="45"/>
      <c r="B16" s="259" t="s">
        <v>145</v>
      </c>
    </row>
    <row r="17" spans="1:10" ht="15">
      <c r="A17" s="248"/>
      <c r="B17" s="248"/>
      <c r="I17" s="2"/>
      <c r="J17" s="2"/>
    </row>
    <row r="19" spans="8:9" ht="15">
      <c r="H19" s="2"/>
      <c r="I19" s="2"/>
    </row>
  </sheetData>
  <sheetProtection/>
  <mergeCells count="11">
    <mergeCell ref="K2:K3"/>
    <mergeCell ref="A1:M1"/>
    <mergeCell ref="L2:M2"/>
    <mergeCell ref="F2:G2"/>
    <mergeCell ref="E2:E3"/>
    <mergeCell ref="H2:H3"/>
    <mergeCell ref="A14:B14"/>
    <mergeCell ref="A2:A3"/>
    <mergeCell ref="B2:B3"/>
    <mergeCell ref="C2:D2"/>
    <mergeCell ref="I2:J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V32"/>
  <sheetViews>
    <sheetView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S4" sqref="S4:U4"/>
    </sheetView>
  </sheetViews>
  <sheetFormatPr defaultColWidth="9.140625" defaultRowHeight="15" outlineLevelRow="1" outlineLevelCol="1"/>
  <cols>
    <col min="1" max="1" width="5.00390625" style="28" customWidth="1"/>
    <col min="2" max="2" width="28.57421875" style="28" bestFit="1" customWidth="1"/>
    <col min="3" max="3" width="20.8515625" style="28" bestFit="1" customWidth="1"/>
    <col min="4" max="4" width="9.140625" style="39" customWidth="1"/>
    <col min="5" max="6" width="8.7109375" style="39" customWidth="1"/>
    <col min="7" max="7" width="12.8515625" style="113" hidden="1" customWidth="1" outlineLevel="1" collapsed="1"/>
    <col min="8" max="9" width="12.8515625" style="113" hidden="1" customWidth="1" outlineLevel="1"/>
    <col min="10" max="10" width="12.8515625" style="113" hidden="1" customWidth="1" outlineLevel="1" collapsed="1"/>
    <col min="11" max="12" width="12.8515625" style="113" hidden="1" customWidth="1" outlineLevel="1"/>
    <col min="13" max="13" width="12.8515625" style="113" hidden="1" customWidth="1" outlineLevel="1" collapsed="1"/>
    <col min="14" max="15" width="12.8515625" style="113" hidden="1" customWidth="1" outlineLevel="1"/>
    <col min="16" max="16" width="12.8515625" style="113" hidden="1" customWidth="1" outlineLevel="1" collapsed="1"/>
    <col min="17" max="18" width="12.8515625" style="113" hidden="1" customWidth="1" outlineLevel="1"/>
    <col min="19" max="19" width="12.8515625" style="113" customWidth="1" collapsed="1"/>
    <col min="20" max="21" width="12.8515625" style="113" customWidth="1"/>
    <col min="22" max="22" width="15.28125" style="62" customWidth="1"/>
    <col min="23" max="16384" width="9.140625" style="28" customWidth="1"/>
  </cols>
  <sheetData>
    <row r="1" spans="2:22" ht="15">
      <c r="B1" s="406" t="s">
        <v>10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</row>
    <row r="2" spans="3:6" ht="38.25" customHeight="1">
      <c r="C2" s="8"/>
      <c r="D2" s="407"/>
      <c r="E2" s="407"/>
      <c r="F2" s="407"/>
    </row>
    <row r="3" spans="7:22" ht="15"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47" t="s">
        <v>9</v>
      </c>
    </row>
    <row r="4" spans="1:22" ht="29.25" customHeight="1">
      <c r="A4" s="334" t="s">
        <v>0</v>
      </c>
      <c r="B4" s="334" t="s">
        <v>12</v>
      </c>
      <c r="C4" s="334" t="s">
        <v>1</v>
      </c>
      <c r="D4" s="334"/>
      <c r="E4" s="334"/>
      <c r="F4" s="316" t="s">
        <v>61</v>
      </c>
      <c r="G4" s="402" t="s">
        <v>137</v>
      </c>
      <c r="H4" s="402"/>
      <c r="I4" s="402"/>
      <c r="J4" s="402" t="s">
        <v>141</v>
      </c>
      <c r="K4" s="402"/>
      <c r="L4" s="402"/>
      <c r="M4" s="402" t="s">
        <v>143</v>
      </c>
      <c r="N4" s="402"/>
      <c r="O4" s="402"/>
      <c r="P4" s="402" t="s">
        <v>146</v>
      </c>
      <c r="Q4" s="402"/>
      <c r="R4" s="402"/>
      <c r="S4" s="402" t="s">
        <v>150</v>
      </c>
      <c r="T4" s="402"/>
      <c r="U4" s="402"/>
      <c r="V4" s="408" t="s">
        <v>84</v>
      </c>
    </row>
    <row r="5" spans="1:22" ht="13.5" customHeight="1">
      <c r="A5" s="334"/>
      <c r="B5" s="334"/>
      <c r="C5" s="334" t="s">
        <v>2</v>
      </c>
      <c r="D5" s="334" t="s">
        <v>3</v>
      </c>
      <c r="E5" s="334" t="s">
        <v>4</v>
      </c>
      <c r="F5" s="328"/>
      <c r="G5" s="403" t="s">
        <v>5</v>
      </c>
      <c r="H5" s="404" t="s">
        <v>11</v>
      </c>
      <c r="I5" s="405"/>
      <c r="J5" s="403" t="s">
        <v>5</v>
      </c>
      <c r="K5" s="404" t="s">
        <v>11</v>
      </c>
      <c r="L5" s="405"/>
      <c r="M5" s="403" t="s">
        <v>5</v>
      </c>
      <c r="N5" s="404" t="s">
        <v>11</v>
      </c>
      <c r="O5" s="405"/>
      <c r="P5" s="403" t="s">
        <v>5</v>
      </c>
      <c r="Q5" s="404" t="s">
        <v>11</v>
      </c>
      <c r="R5" s="405"/>
      <c r="S5" s="403" t="s">
        <v>5</v>
      </c>
      <c r="T5" s="404" t="s">
        <v>11</v>
      </c>
      <c r="U5" s="405"/>
      <c r="V5" s="409"/>
    </row>
    <row r="6" spans="1:22" ht="45">
      <c r="A6" s="334"/>
      <c r="B6" s="334"/>
      <c r="C6" s="334"/>
      <c r="D6" s="334"/>
      <c r="E6" s="334"/>
      <c r="F6" s="317"/>
      <c r="G6" s="403"/>
      <c r="H6" s="115" t="s">
        <v>6</v>
      </c>
      <c r="I6" s="115" t="s">
        <v>7</v>
      </c>
      <c r="J6" s="403"/>
      <c r="K6" s="115" t="s">
        <v>6</v>
      </c>
      <c r="L6" s="115" t="s">
        <v>7</v>
      </c>
      <c r="M6" s="403"/>
      <c r="N6" s="115" t="s">
        <v>6</v>
      </c>
      <c r="O6" s="115" t="s">
        <v>7</v>
      </c>
      <c r="P6" s="403"/>
      <c r="Q6" s="115" t="s">
        <v>6</v>
      </c>
      <c r="R6" s="115" t="s">
        <v>7</v>
      </c>
      <c r="S6" s="403"/>
      <c r="T6" s="115" t="s">
        <v>6</v>
      </c>
      <c r="U6" s="115" t="s">
        <v>7</v>
      </c>
      <c r="V6" s="410"/>
    </row>
    <row r="7" spans="1:22" ht="15">
      <c r="A7" s="151">
        <v>1</v>
      </c>
      <c r="B7" s="29" t="s">
        <v>78</v>
      </c>
      <c r="C7" s="29" t="s">
        <v>19</v>
      </c>
      <c r="D7" s="34">
        <v>10</v>
      </c>
      <c r="E7" s="34"/>
      <c r="F7" s="30">
        <f>'[2]МКД'!$H$32</f>
        <v>72</v>
      </c>
      <c r="G7" s="272">
        <f>H7+I7</f>
        <v>340.94100000000003</v>
      </c>
      <c r="H7" s="26">
        <v>157.718</v>
      </c>
      <c r="I7" s="26">
        <v>183.223</v>
      </c>
      <c r="J7" s="272">
        <f>K7+L7</f>
        <v>340.94100000000003</v>
      </c>
      <c r="K7" s="26">
        <v>157.718</v>
      </c>
      <c r="L7" s="26">
        <v>183.223</v>
      </c>
      <c r="M7" s="272">
        <f>N7+O7</f>
        <v>340.94100000000003</v>
      </c>
      <c r="N7" s="26">
        <v>157.718</v>
      </c>
      <c r="O7" s="26">
        <v>183.223</v>
      </c>
      <c r="P7" s="272">
        <f>Q7+R7</f>
        <v>340.94100000000003</v>
      </c>
      <c r="Q7" s="26">
        <v>157.718</v>
      </c>
      <c r="R7" s="26">
        <v>183.223</v>
      </c>
      <c r="S7" s="272">
        <f>T7+U7</f>
        <v>340.94100000000003</v>
      </c>
      <c r="T7" s="26">
        <v>157.718</v>
      </c>
      <c r="U7" s="26">
        <v>183.223</v>
      </c>
      <c r="V7" s="116">
        <f>M7/F7</f>
        <v>4.735291666666667</v>
      </c>
    </row>
    <row r="8" spans="1:22" ht="15">
      <c r="A8" s="151">
        <v>2</v>
      </c>
      <c r="B8" s="29" t="s">
        <v>78</v>
      </c>
      <c r="C8" s="29" t="s">
        <v>19</v>
      </c>
      <c r="D8" s="34">
        <v>12</v>
      </c>
      <c r="E8" s="34"/>
      <c r="F8" s="30">
        <f>'[2]МКД'!$H$352</f>
        <v>96</v>
      </c>
      <c r="G8" s="272">
        <f>H8+I8</f>
        <v>541.981</v>
      </c>
      <c r="H8" s="26">
        <v>185.871</v>
      </c>
      <c r="I8" s="26">
        <v>356.11</v>
      </c>
      <c r="J8" s="272">
        <f>K8+L8</f>
        <v>541.981</v>
      </c>
      <c r="K8" s="26">
        <v>185.871</v>
      </c>
      <c r="L8" s="26">
        <v>356.11</v>
      </c>
      <c r="M8" s="272">
        <f>N8+O8</f>
        <v>541.981</v>
      </c>
      <c r="N8" s="26">
        <v>185.871</v>
      </c>
      <c r="O8" s="26">
        <v>356.11</v>
      </c>
      <c r="P8" s="272">
        <f>Q8+R8</f>
        <v>541.981</v>
      </c>
      <c r="Q8" s="26">
        <v>185.871</v>
      </c>
      <c r="R8" s="26">
        <v>356.11</v>
      </c>
      <c r="S8" s="272">
        <f>T8+U8</f>
        <v>541.981</v>
      </c>
      <c r="T8" s="26">
        <v>185.871</v>
      </c>
      <c r="U8" s="26">
        <v>356.11</v>
      </c>
      <c r="V8" s="116">
        <f>M8/F8</f>
        <v>5.645635416666667</v>
      </c>
    </row>
    <row r="9" spans="1:22" ht="15">
      <c r="A9" s="151">
        <v>3</v>
      </c>
      <c r="B9" s="29" t="s">
        <v>78</v>
      </c>
      <c r="C9" s="29" t="s">
        <v>19</v>
      </c>
      <c r="D9" s="34">
        <v>33</v>
      </c>
      <c r="E9" s="34"/>
      <c r="F9" s="30">
        <f>'[2]МКД'!$H$353</f>
        <v>60</v>
      </c>
      <c r="G9" s="272">
        <f>H9+I9</f>
        <v>2.7840000000000007</v>
      </c>
      <c r="H9" s="26">
        <v>10.304</v>
      </c>
      <c r="I9" s="26">
        <v>-7.52</v>
      </c>
      <c r="J9" s="272">
        <f>K9+L9</f>
        <v>2.7840000000000007</v>
      </c>
      <c r="K9" s="26">
        <v>10.304</v>
      </c>
      <c r="L9" s="26">
        <v>-7.52</v>
      </c>
      <c r="M9" s="272">
        <f>N9+O9</f>
        <v>2.7840000000000007</v>
      </c>
      <c r="N9" s="26">
        <v>10.304</v>
      </c>
      <c r="O9" s="26">
        <v>-7.52</v>
      </c>
      <c r="P9" s="272">
        <f>Q9+R9</f>
        <v>2.7840000000000007</v>
      </c>
      <c r="Q9" s="26">
        <v>10.304</v>
      </c>
      <c r="R9" s="26">
        <v>-7.52</v>
      </c>
      <c r="S9" s="272">
        <f>T9+U9</f>
        <v>2.7840000000000007</v>
      </c>
      <c r="T9" s="26">
        <v>10.304</v>
      </c>
      <c r="U9" s="26">
        <v>-7.52</v>
      </c>
      <c r="V9" s="116">
        <f>M9/F9</f>
        <v>0.04640000000000001</v>
      </c>
    </row>
    <row r="10" spans="1:22" ht="15" customHeight="1">
      <c r="A10" s="151">
        <v>4</v>
      </c>
      <c r="B10" s="29" t="s">
        <v>78</v>
      </c>
      <c r="C10" s="29" t="s">
        <v>16</v>
      </c>
      <c r="D10" s="34">
        <v>5</v>
      </c>
      <c r="E10" s="34"/>
      <c r="F10" s="30">
        <f>'[2]МКД'!$H$167</f>
        <v>58</v>
      </c>
      <c r="G10" s="272">
        <f aca="true" t="shared" si="0" ref="G10:G31">H10+I10</f>
        <v>-0.7149999999999999</v>
      </c>
      <c r="H10" s="26">
        <v>6.074</v>
      </c>
      <c r="I10" s="26">
        <v>-6.789</v>
      </c>
      <c r="J10" s="272">
        <f aca="true" t="shared" si="1" ref="J10:J31">K10+L10</f>
        <v>-0.7149999999999999</v>
      </c>
      <c r="K10" s="26">
        <v>6.074</v>
      </c>
      <c r="L10" s="26">
        <v>-6.789</v>
      </c>
      <c r="M10" s="272">
        <f aca="true" t="shared" si="2" ref="M10:M31">N10+O10</f>
        <v>-0.7149999999999999</v>
      </c>
      <c r="N10" s="26">
        <v>6.074</v>
      </c>
      <c r="O10" s="26">
        <v>-6.789</v>
      </c>
      <c r="P10" s="272">
        <f aca="true" t="shared" si="3" ref="P10:P31">Q10+R10</f>
        <v>-0.7149999999999999</v>
      </c>
      <c r="Q10" s="26">
        <v>6.074</v>
      </c>
      <c r="R10" s="26">
        <v>-6.789</v>
      </c>
      <c r="S10" s="272">
        <f aca="true" t="shared" si="4" ref="S10:S31">T10+U10</f>
        <v>-0.7149999999999999</v>
      </c>
      <c r="T10" s="26">
        <v>6.074</v>
      </c>
      <c r="U10" s="26">
        <v>-6.789</v>
      </c>
      <c r="V10" s="116">
        <f>S10/F10</f>
        <v>-0.01232758620689655</v>
      </c>
    </row>
    <row r="11" spans="1:22" ht="15">
      <c r="A11" s="151">
        <f aca="true" t="shared" si="5" ref="A11:A28">A10+1</f>
        <v>5</v>
      </c>
      <c r="B11" s="29" t="s">
        <v>78</v>
      </c>
      <c r="C11" s="29" t="s">
        <v>16</v>
      </c>
      <c r="D11" s="34">
        <v>20</v>
      </c>
      <c r="E11" s="34"/>
      <c r="F11" s="30">
        <f>'[2]МКД'!$H$168</f>
        <v>19</v>
      </c>
      <c r="G11" s="272">
        <f t="shared" si="0"/>
        <v>24.55</v>
      </c>
      <c r="H11" s="26">
        <v>19.716</v>
      </c>
      <c r="I11" s="26">
        <v>4.834</v>
      </c>
      <c r="J11" s="272">
        <f t="shared" si="1"/>
        <v>24.55</v>
      </c>
      <c r="K11" s="26">
        <v>19.716</v>
      </c>
      <c r="L11" s="26">
        <v>4.834</v>
      </c>
      <c r="M11" s="272">
        <f t="shared" si="2"/>
        <v>24.55</v>
      </c>
      <c r="N11" s="26">
        <v>19.716</v>
      </c>
      <c r="O11" s="26">
        <v>4.834</v>
      </c>
      <c r="P11" s="272">
        <f t="shared" si="3"/>
        <v>24.55</v>
      </c>
      <c r="Q11" s="26">
        <v>19.716</v>
      </c>
      <c r="R11" s="26">
        <v>4.834</v>
      </c>
      <c r="S11" s="272">
        <f t="shared" si="4"/>
        <v>24.55</v>
      </c>
      <c r="T11" s="26">
        <v>19.716</v>
      </c>
      <c r="U11" s="26">
        <v>4.834</v>
      </c>
      <c r="V11" s="116">
        <f aca="true" t="shared" si="6" ref="V11:V31">S11/F11</f>
        <v>1.2921052631578949</v>
      </c>
    </row>
    <row r="12" spans="1:22" ht="15">
      <c r="A12" s="151">
        <f t="shared" si="5"/>
        <v>6</v>
      </c>
      <c r="B12" s="29" t="s">
        <v>78</v>
      </c>
      <c r="C12" s="29" t="s">
        <v>16</v>
      </c>
      <c r="D12" s="34">
        <v>31</v>
      </c>
      <c r="E12" s="34" t="s">
        <v>17</v>
      </c>
      <c r="F12" s="30">
        <f>'[2]МКД'!$H$169</f>
        <v>60</v>
      </c>
      <c r="G12" s="272">
        <f t="shared" si="0"/>
        <v>53.878</v>
      </c>
      <c r="H12" s="26">
        <v>32.6</v>
      </c>
      <c r="I12" s="26">
        <v>21.278</v>
      </c>
      <c r="J12" s="272">
        <f t="shared" si="1"/>
        <v>53.878</v>
      </c>
      <c r="K12" s="26">
        <v>32.6</v>
      </c>
      <c r="L12" s="26">
        <v>21.278</v>
      </c>
      <c r="M12" s="272">
        <f t="shared" si="2"/>
        <v>53.878</v>
      </c>
      <c r="N12" s="26">
        <v>32.6</v>
      </c>
      <c r="O12" s="26">
        <v>21.278</v>
      </c>
      <c r="P12" s="272">
        <f t="shared" si="3"/>
        <v>53.878</v>
      </c>
      <c r="Q12" s="26">
        <v>32.6</v>
      </c>
      <c r="R12" s="26">
        <v>21.278</v>
      </c>
      <c r="S12" s="272">
        <f t="shared" si="4"/>
        <v>53.878</v>
      </c>
      <c r="T12" s="26">
        <v>32.6</v>
      </c>
      <c r="U12" s="26">
        <v>21.278</v>
      </c>
      <c r="V12" s="116">
        <f t="shared" si="6"/>
        <v>0.8979666666666667</v>
      </c>
    </row>
    <row r="13" spans="1:22" ht="15">
      <c r="A13" s="151">
        <f t="shared" si="5"/>
        <v>7</v>
      </c>
      <c r="B13" s="29" t="s">
        <v>78</v>
      </c>
      <c r="C13" s="29" t="s">
        <v>16</v>
      </c>
      <c r="D13" s="34">
        <v>33</v>
      </c>
      <c r="E13" s="34"/>
      <c r="F13" s="30">
        <f>'[2]МКД'!$H$170</f>
        <v>60</v>
      </c>
      <c r="G13" s="272">
        <f t="shared" si="0"/>
        <v>95.40100000000001</v>
      </c>
      <c r="H13" s="26">
        <v>37.533</v>
      </c>
      <c r="I13" s="26">
        <v>57.868</v>
      </c>
      <c r="J13" s="272">
        <f t="shared" si="1"/>
        <v>95.40100000000001</v>
      </c>
      <c r="K13" s="26">
        <v>37.533</v>
      </c>
      <c r="L13" s="26">
        <v>57.868</v>
      </c>
      <c r="M13" s="272">
        <f t="shared" si="2"/>
        <v>95.40100000000001</v>
      </c>
      <c r="N13" s="26">
        <v>37.533</v>
      </c>
      <c r="O13" s="26">
        <v>57.868</v>
      </c>
      <c r="P13" s="272">
        <f t="shared" si="3"/>
        <v>95.40100000000001</v>
      </c>
      <c r="Q13" s="26">
        <v>37.533</v>
      </c>
      <c r="R13" s="26">
        <v>57.868</v>
      </c>
      <c r="S13" s="272">
        <f t="shared" si="4"/>
        <v>95.40100000000001</v>
      </c>
      <c r="T13" s="26">
        <v>37.533</v>
      </c>
      <c r="U13" s="26">
        <v>57.868</v>
      </c>
      <c r="V13" s="116">
        <f t="shared" si="6"/>
        <v>1.5900166666666669</v>
      </c>
    </row>
    <row r="14" spans="1:22" ht="15">
      <c r="A14" s="151">
        <f t="shared" si="5"/>
        <v>8</v>
      </c>
      <c r="B14" s="29" t="s">
        <v>78</v>
      </c>
      <c r="C14" s="29" t="s">
        <v>16</v>
      </c>
      <c r="D14" s="34">
        <v>41</v>
      </c>
      <c r="E14" s="34" t="s">
        <v>17</v>
      </c>
      <c r="F14" s="30">
        <f>'[2]МКД'!$H$173</f>
        <v>46</v>
      </c>
      <c r="G14" s="272">
        <f t="shared" si="0"/>
        <v>36.643</v>
      </c>
      <c r="H14" s="26">
        <v>16.289</v>
      </c>
      <c r="I14" s="26">
        <v>20.354</v>
      </c>
      <c r="J14" s="272">
        <f t="shared" si="1"/>
        <v>36.643</v>
      </c>
      <c r="K14" s="26">
        <v>16.289</v>
      </c>
      <c r="L14" s="26">
        <v>20.354</v>
      </c>
      <c r="M14" s="272">
        <f t="shared" si="2"/>
        <v>36.643</v>
      </c>
      <c r="N14" s="26">
        <v>16.289</v>
      </c>
      <c r="O14" s="26">
        <v>20.354</v>
      </c>
      <c r="P14" s="272">
        <f t="shared" si="3"/>
        <v>36.643</v>
      </c>
      <c r="Q14" s="26">
        <v>16.289</v>
      </c>
      <c r="R14" s="26">
        <v>20.354</v>
      </c>
      <c r="S14" s="272">
        <f t="shared" si="4"/>
        <v>36.643</v>
      </c>
      <c r="T14" s="26">
        <v>16.289</v>
      </c>
      <c r="U14" s="26">
        <v>20.354</v>
      </c>
      <c r="V14" s="116">
        <f t="shared" si="6"/>
        <v>0.7965869565217392</v>
      </c>
    </row>
    <row r="15" spans="1:22" ht="15">
      <c r="A15" s="151">
        <v>9</v>
      </c>
      <c r="B15" s="29" t="s">
        <v>78</v>
      </c>
      <c r="C15" s="29" t="s">
        <v>79</v>
      </c>
      <c r="D15" s="34">
        <v>3</v>
      </c>
      <c r="E15" s="34"/>
      <c r="F15" s="30">
        <f>'[1]МКД'!$H$69</f>
        <v>49</v>
      </c>
      <c r="G15" s="272">
        <f t="shared" si="0"/>
        <v>-0.021000000000000796</v>
      </c>
      <c r="H15" s="26">
        <v>22.311</v>
      </c>
      <c r="I15" s="26">
        <v>-22.332</v>
      </c>
      <c r="J15" s="272">
        <f t="shared" si="1"/>
        <v>-0.021000000000000796</v>
      </c>
      <c r="K15" s="26">
        <v>22.311</v>
      </c>
      <c r="L15" s="26">
        <v>-22.332</v>
      </c>
      <c r="M15" s="272">
        <f t="shared" si="2"/>
        <v>-0.021000000000000796</v>
      </c>
      <c r="N15" s="26">
        <v>22.311</v>
      </c>
      <c r="O15" s="26">
        <v>-22.332</v>
      </c>
      <c r="P15" s="272">
        <f t="shared" si="3"/>
        <v>-0.021000000000000796</v>
      </c>
      <c r="Q15" s="26">
        <v>22.311</v>
      </c>
      <c r="R15" s="26">
        <v>-22.332</v>
      </c>
      <c r="S15" s="272">
        <f t="shared" si="4"/>
        <v>-0.021000000000000796</v>
      </c>
      <c r="T15" s="26">
        <v>22.311</v>
      </c>
      <c r="U15" s="26">
        <v>-22.332</v>
      </c>
      <c r="V15" s="116">
        <f t="shared" si="6"/>
        <v>-0.0004285714285714448</v>
      </c>
    </row>
    <row r="16" spans="1:22" s="63" customFormat="1" ht="15">
      <c r="A16" s="151">
        <v>10</v>
      </c>
      <c r="B16" s="29" t="s">
        <v>78</v>
      </c>
      <c r="C16" s="31" t="s">
        <v>56</v>
      </c>
      <c r="D16" s="34">
        <v>3</v>
      </c>
      <c r="E16" s="34"/>
      <c r="F16" s="30">
        <f>'[2]МКД'!$H$76</f>
        <v>72</v>
      </c>
      <c r="G16" s="272">
        <f t="shared" si="0"/>
        <v>198.13799999999998</v>
      </c>
      <c r="H16" s="26">
        <v>87.585</v>
      </c>
      <c r="I16" s="26">
        <v>110.553</v>
      </c>
      <c r="J16" s="272">
        <f t="shared" si="1"/>
        <v>198.13799999999998</v>
      </c>
      <c r="K16" s="26">
        <v>87.585</v>
      </c>
      <c r="L16" s="26">
        <v>110.553</v>
      </c>
      <c r="M16" s="272">
        <f t="shared" si="2"/>
        <v>198.13799999999998</v>
      </c>
      <c r="N16" s="26">
        <v>87.585</v>
      </c>
      <c r="O16" s="26">
        <v>110.553</v>
      </c>
      <c r="P16" s="272">
        <f t="shared" si="3"/>
        <v>198.13799999999998</v>
      </c>
      <c r="Q16" s="26">
        <v>87.585</v>
      </c>
      <c r="R16" s="26">
        <v>110.553</v>
      </c>
      <c r="S16" s="272">
        <f t="shared" si="4"/>
        <v>198.13799999999998</v>
      </c>
      <c r="T16" s="26">
        <v>87.585</v>
      </c>
      <c r="U16" s="26">
        <v>110.553</v>
      </c>
      <c r="V16" s="116">
        <f t="shared" si="6"/>
        <v>2.7519166666666663</v>
      </c>
    </row>
    <row r="17" spans="1:22" s="63" customFormat="1" ht="15">
      <c r="A17" s="151">
        <v>11</v>
      </c>
      <c r="B17" s="29" t="s">
        <v>78</v>
      </c>
      <c r="C17" s="29" t="s">
        <v>57</v>
      </c>
      <c r="D17" s="34">
        <v>34</v>
      </c>
      <c r="E17" s="34"/>
      <c r="F17" s="30">
        <f>'[2]МКД'!$H$94</f>
        <v>84</v>
      </c>
      <c r="G17" s="272">
        <f t="shared" si="0"/>
        <v>-107.821</v>
      </c>
      <c r="H17" s="26">
        <v>16.056</v>
      </c>
      <c r="I17" s="26">
        <v>-123.877</v>
      </c>
      <c r="J17" s="272">
        <f t="shared" si="1"/>
        <v>-107.821</v>
      </c>
      <c r="K17" s="26">
        <v>16.056</v>
      </c>
      <c r="L17" s="26">
        <v>-123.877</v>
      </c>
      <c r="M17" s="272">
        <f t="shared" si="2"/>
        <v>-107.821</v>
      </c>
      <c r="N17" s="26">
        <v>16.056</v>
      </c>
      <c r="O17" s="26">
        <v>-123.877</v>
      </c>
      <c r="P17" s="272">
        <f t="shared" si="3"/>
        <v>-107.821</v>
      </c>
      <c r="Q17" s="26">
        <v>16.056</v>
      </c>
      <c r="R17" s="26">
        <v>-123.877</v>
      </c>
      <c r="S17" s="272">
        <f t="shared" si="4"/>
        <v>-107.821</v>
      </c>
      <c r="T17" s="26">
        <v>16.056</v>
      </c>
      <c r="U17" s="26">
        <v>-123.877</v>
      </c>
      <c r="V17" s="116">
        <f t="shared" si="6"/>
        <v>-1.2835833333333333</v>
      </c>
    </row>
    <row r="18" spans="1:22" ht="15" customHeight="1" hidden="1" outlineLevel="1">
      <c r="A18" s="151"/>
      <c r="B18" s="29" t="s">
        <v>78</v>
      </c>
      <c r="C18" s="29" t="s">
        <v>69</v>
      </c>
      <c r="D18" s="34">
        <v>29</v>
      </c>
      <c r="E18" s="34"/>
      <c r="F18" s="30">
        <f>'[2]МКД'!$H$113</f>
        <v>18</v>
      </c>
      <c r="G18" s="272">
        <f t="shared" si="0"/>
        <v>0</v>
      </c>
      <c r="H18" s="26"/>
      <c r="I18" s="26"/>
      <c r="J18" s="272">
        <f t="shared" si="1"/>
        <v>0</v>
      </c>
      <c r="K18" s="26"/>
      <c r="L18" s="26"/>
      <c r="M18" s="272">
        <f t="shared" si="2"/>
        <v>0</v>
      </c>
      <c r="N18" s="26"/>
      <c r="O18" s="26"/>
      <c r="P18" s="272">
        <f t="shared" si="3"/>
        <v>0</v>
      </c>
      <c r="Q18" s="26"/>
      <c r="R18" s="26"/>
      <c r="S18" s="272">
        <f t="shared" si="4"/>
        <v>0</v>
      </c>
      <c r="T18" s="26"/>
      <c r="U18" s="26"/>
      <c r="V18" s="116">
        <f t="shared" si="6"/>
        <v>0</v>
      </c>
    </row>
    <row r="19" spans="1:22" ht="15" collapsed="1">
      <c r="A19" s="151">
        <v>12</v>
      </c>
      <c r="B19" s="29" t="s">
        <v>78</v>
      </c>
      <c r="C19" s="29" t="s">
        <v>69</v>
      </c>
      <c r="D19" s="34">
        <v>31</v>
      </c>
      <c r="E19" s="34"/>
      <c r="F19" s="30">
        <f>'[2]МКД'!$H$114</f>
        <v>18</v>
      </c>
      <c r="G19" s="272">
        <f t="shared" si="0"/>
        <v>20.143</v>
      </c>
      <c r="H19" s="26">
        <v>11.453</v>
      </c>
      <c r="I19" s="26">
        <v>8.69</v>
      </c>
      <c r="J19" s="272">
        <f t="shared" si="1"/>
        <v>20.143</v>
      </c>
      <c r="K19" s="26">
        <v>11.453</v>
      </c>
      <c r="L19" s="26">
        <v>8.69</v>
      </c>
      <c r="M19" s="272">
        <f t="shared" si="2"/>
        <v>20.143</v>
      </c>
      <c r="N19" s="26">
        <v>11.453</v>
      </c>
      <c r="O19" s="26">
        <v>8.69</v>
      </c>
      <c r="P19" s="272">
        <f t="shared" si="3"/>
        <v>20.143</v>
      </c>
      <c r="Q19" s="26">
        <v>11.453</v>
      </c>
      <c r="R19" s="26">
        <v>8.69</v>
      </c>
      <c r="S19" s="272">
        <f t="shared" si="4"/>
        <v>20.143</v>
      </c>
      <c r="T19" s="26">
        <v>11.453</v>
      </c>
      <c r="U19" s="26">
        <v>8.69</v>
      </c>
      <c r="V19" s="116">
        <f t="shared" si="6"/>
        <v>1.1190555555555557</v>
      </c>
    </row>
    <row r="20" spans="1:22" ht="15">
      <c r="A20" s="151">
        <f t="shared" si="5"/>
        <v>13</v>
      </c>
      <c r="B20" s="29" t="s">
        <v>78</v>
      </c>
      <c r="C20" s="29" t="s">
        <v>69</v>
      </c>
      <c r="D20" s="34">
        <v>33</v>
      </c>
      <c r="E20" s="34"/>
      <c r="F20" s="30">
        <f>'[2]МКД'!$H$115</f>
        <v>18</v>
      </c>
      <c r="G20" s="272">
        <f t="shared" si="0"/>
        <v>19.05</v>
      </c>
      <c r="H20" s="26">
        <v>16.93</v>
      </c>
      <c r="I20" s="26">
        <v>2.12</v>
      </c>
      <c r="J20" s="272">
        <f t="shared" si="1"/>
        <v>19.05</v>
      </c>
      <c r="K20" s="26">
        <v>16.93</v>
      </c>
      <c r="L20" s="26">
        <v>2.12</v>
      </c>
      <c r="M20" s="272">
        <f t="shared" si="2"/>
        <v>19.05</v>
      </c>
      <c r="N20" s="26">
        <v>16.93</v>
      </c>
      <c r="O20" s="26">
        <v>2.12</v>
      </c>
      <c r="P20" s="272">
        <f t="shared" si="3"/>
        <v>19.05</v>
      </c>
      <c r="Q20" s="26">
        <v>16.93</v>
      </c>
      <c r="R20" s="26">
        <v>2.12</v>
      </c>
      <c r="S20" s="272">
        <f t="shared" si="4"/>
        <v>19.05</v>
      </c>
      <c r="T20" s="26">
        <v>16.93</v>
      </c>
      <c r="U20" s="26">
        <v>2.12</v>
      </c>
      <c r="V20" s="116">
        <f t="shared" si="6"/>
        <v>1.0583333333333333</v>
      </c>
    </row>
    <row r="21" spans="1:22" ht="15">
      <c r="A21" s="151">
        <f t="shared" si="5"/>
        <v>14</v>
      </c>
      <c r="B21" s="29" t="s">
        <v>78</v>
      </c>
      <c r="C21" s="29" t="s">
        <v>69</v>
      </c>
      <c r="D21" s="34">
        <v>37</v>
      </c>
      <c r="E21" s="34"/>
      <c r="F21" s="30">
        <f>'[2]МКД'!$H$117</f>
        <v>15</v>
      </c>
      <c r="G21" s="272">
        <f t="shared" si="0"/>
        <v>101.988</v>
      </c>
      <c r="H21" s="26">
        <v>46.734</v>
      </c>
      <c r="I21" s="26">
        <v>55.254</v>
      </c>
      <c r="J21" s="272">
        <f t="shared" si="1"/>
        <v>101.988</v>
      </c>
      <c r="K21" s="26">
        <v>46.734</v>
      </c>
      <c r="L21" s="26">
        <v>55.254</v>
      </c>
      <c r="M21" s="272">
        <f t="shared" si="2"/>
        <v>101.988</v>
      </c>
      <c r="N21" s="26">
        <v>46.734</v>
      </c>
      <c r="O21" s="26">
        <v>55.254</v>
      </c>
      <c r="P21" s="272">
        <f t="shared" si="3"/>
        <v>101.988</v>
      </c>
      <c r="Q21" s="26">
        <v>46.734</v>
      </c>
      <c r="R21" s="26">
        <v>55.254</v>
      </c>
      <c r="S21" s="272">
        <f t="shared" si="4"/>
        <v>101.988</v>
      </c>
      <c r="T21" s="26">
        <v>46.734</v>
      </c>
      <c r="U21" s="26">
        <v>55.254</v>
      </c>
      <c r="V21" s="116">
        <f t="shared" si="6"/>
        <v>6.7992</v>
      </c>
    </row>
    <row r="22" spans="1:22" ht="15">
      <c r="A22" s="151">
        <f t="shared" si="5"/>
        <v>15</v>
      </c>
      <c r="B22" s="29" t="s">
        <v>78</v>
      </c>
      <c r="C22" s="29" t="s">
        <v>69</v>
      </c>
      <c r="D22" s="34">
        <v>39</v>
      </c>
      <c r="E22" s="34"/>
      <c r="F22" s="30">
        <f>'[2]МКД'!$H$119</f>
        <v>18</v>
      </c>
      <c r="G22" s="272">
        <f t="shared" si="0"/>
        <v>113.345</v>
      </c>
      <c r="H22" s="26">
        <v>36.544</v>
      </c>
      <c r="I22" s="26">
        <v>76.801</v>
      </c>
      <c r="J22" s="272">
        <f t="shared" si="1"/>
        <v>113.345</v>
      </c>
      <c r="K22" s="26">
        <v>36.544</v>
      </c>
      <c r="L22" s="26">
        <v>76.801</v>
      </c>
      <c r="M22" s="272">
        <f t="shared" si="2"/>
        <v>113.345</v>
      </c>
      <c r="N22" s="26">
        <v>36.544</v>
      </c>
      <c r="O22" s="26">
        <v>76.801</v>
      </c>
      <c r="P22" s="272">
        <f t="shared" si="3"/>
        <v>113.345</v>
      </c>
      <c r="Q22" s="26">
        <v>36.544</v>
      </c>
      <c r="R22" s="26">
        <v>76.801</v>
      </c>
      <c r="S22" s="272">
        <f t="shared" si="4"/>
        <v>113.345</v>
      </c>
      <c r="T22" s="26">
        <v>36.544</v>
      </c>
      <c r="U22" s="26">
        <v>76.801</v>
      </c>
      <c r="V22" s="116">
        <f t="shared" si="6"/>
        <v>6.296944444444445</v>
      </c>
    </row>
    <row r="23" spans="1:22" ht="15">
      <c r="A23" s="151">
        <f t="shared" si="5"/>
        <v>16</v>
      </c>
      <c r="B23" s="29" t="s">
        <v>78</v>
      </c>
      <c r="C23" s="29" t="s">
        <v>69</v>
      </c>
      <c r="D23" s="34">
        <v>41</v>
      </c>
      <c r="E23" s="34"/>
      <c r="F23" s="30">
        <f>'[2]МКД'!$H$120</f>
        <v>18</v>
      </c>
      <c r="G23" s="272">
        <f t="shared" si="0"/>
        <v>44.879</v>
      </c>
      <c r="H23" s="26">
        <v>14.734</v>
      </c>
      <c r="I23" s="26">
        <v>30.145</v>
      </c>
      <c r="J23" s="272">
        <f t="shared" si="1"/>
        <v>44.879</v>
      </c>
      <c r="K23" s="26">
        <v>14.734</v>
      </c>
      <c r="L23" s="26">
        <v>30.145</v>
      </c>
      <c r="M23" s="272">
        <f t="shared" si="2"/>
        <v>44.879</v>
      </c>
      <c r="N23" s="26">
        <v>14.734</v>
      </c>
      <c r="O23" s="26">
        <v>30.145</v>
      </c>
      <c r="P23" s="272">
        <f t="shared" si="3"/>
        <v>44.879</v>
      </c>
      <c r="Q23" s="26">
        <v>14.734</v>
      </c>
      <c r="R23" s="26">
        <v>30.145</v>
      </c>
      <c r="S23" s="272">
        <f t="shared" si="4"/>
        <v>44.879</v>
      </c>
      <c r="T23" s="26">
        <v>14.734</v>
      </c>
      <c r="U23" s="26">
        <v>30.145</v>
      </c>
      <c r="V23" s="116">
        <f t="shared" si="6"/>
        <v>2.4932777777777777</v>
      </c>
    </row>
    <row r="24" spans="1:22" ht="15">
      <c r="A24" s="151">
        <f t="shared" si="5"/>
        <v>17</v>
      </c>
      <c r="B24" s="29" t="s">
        <v>78</v>
      </c>
      <c r="C24" s="29" t="s">
        <v>69</v>
      </c>
      <c r="D24" s="34">
        <v>43</v>
      </c>
      <c r="E24" s="34"/>
      <c r="F24" s="30">
        <f>'[2]МКД'!$H$121</f>
        <v>35</v>
      </c>
      <c r="G24" s="272">
        <f t="shared" si="0"/>
        <v>6.5489999999999995</v>
      </c>
      <c r="H24" s="26">
        <v>19.694</v>
      </c>
      <c r="I24" s="26">
        <v>-13.145</v>
      </c>
      <c r="J24" s="272">
        <f t="shared" si="1"/>
        <v>6.5489999999999995</v>
      </c>
      <c r="K24" s="26">
        <v>19.694</v>
      </c>
      <c r="L24" s="26">
        <v>-13.145</v>
      </c>
      <c r="M24" s="272">
        <f t="shared" si="2"/>
        <v>6.5489999999999995</v>
      </c>
      <c r="N24" s="26">
        <v>19.694</v>
      </c>
      <c r="O24" s="26">
        <v>-13.145</v>
      </c>
      <c r="P24" s="272">
        <f t="shared" si="3"/>
        <v>6.5489999999999995</v>
      </c>
      <c r="Q24" s="26">
        <v>19.694</v>
      </c>
      <c r="R24" s="26">
        <v>-13.145</v>
      </c>
      <c r="S24" s="272">
        <f t="shared" si="4"/>
        <v>6.5489999999999995</v>
      </c>
      <c r="T24" s="26">
        <v>19.694</v>
      </c>
      <c r="U24" s="26">
        <v>-13.145</v>
      </c>
      <c r="V24" s="116">
        <f t="shared" si="6"/>
        <v>0.1871142857142857</v>
      </c>
    </row>
    <row r="25" spans="1:22" ht="15">
      <c r="A25" s="151">
        <f t="shared" si="5"/>
        <v>18</v>
      </c>
      <c r="B25" s="29" t="s">
        <v>78</v>
      </c>
      <c r="C25" s="29" t="s">
        <v>58</v>
      </c>
      <c r="D25" s="34">
        <v>3</v>
      </c>
      <c r="E25" s="34" t="s">
        <v>18</v>
      </c>
      <c r="F25" s="11">
        <f>'[1]МКД'!$H$123</f>
        <v>126</v>
      </c>
      <c r="G25" s="272">
        <f t="shared" si="0"/>
        <v>-6.637999999999998</v>
      </c>
      <c r="H25" s="26">
        <v>50.04</v>
      </c>
      <c r="I25" s="26">
        <v>-56.678</v>
      </c>
      <c r="J25" s="272">
        <f t="shared" si="1"/>
        <v>-6.637999999999998</v>
      </c>
      <c r="K25" s="26">
        <v>50.04</v>
      </c>
      <c r="L25" s="26">
        <v>-56.678</v>
      </c>
      <c r="M25" s="272">
        <f t="shared" si="2"/>
        <v>-6.637999999999998</v>
      </c>
      <c r="N25" s="26">
        <v>50.04</v>
      </c>
      <c r="O25" s="26">
        <v>-56.678</v>
      </c>
      <c r="P25" s="272">
        <f t="shared" si="3"/>
        <v>-6.637999999999998</v>
      </c>
      <c r="Q25" s="26">
        <v>50.04</v>
      </c>
      <c r="R25" s="26">
        <v>-56.678</v>
      </c>
      <c r="S25" s="272">
        <f t="shared" si="4"/>
        <v>-6.637999999999998</v>
      </c>
      <c r="T25" s="26">
        <v>50.04</v>
      </c>
      <c r="U25" s="26">
        <v>-56.678</v>
      </c>
      <c r="V25" s="116">
        <f t="shared" si="6"/>
        <v>-0.05268253968253967</v>
      </c>
    </row>
    <row r="26" spans="1:22" ht="15">
      <c r="A26" s="151">
        <f t="shared" si="5"/>
        <v>19</v>
      </c>
      <c r="B26" s="29" t="s">
        <v>78</v>
      </c>
      <c r="C26" s="29" t="s">
        <v>28</v>
      </c>
      <c r="D26" s="34">
        <v>2</v>
      </c>
      <c r="E26" s="34"/>
      <c r="F26" s="30">
        <f>'[2]МКД'!$H$8</f>
        <v>16</v>
      </c>
      <c r="G26" s="272">
        <f t="shared" si="0"/>
        <v>-0.20900000000000007</v>
      </c>
      <c r="H26" s="26">
        <v>2.331</v>
      </c>
      <c r="I26" s="26">
        <v>-2.54</v>
      </c>
      <c r="J26" s="272">
        <f t="shared" si="1"/>
        <v>-0.20900000000000007</v>
      </c>
      <c r="K26" s="26">
        <v>2.331</v>
      </c>
      <c r="L26" s="26">
        <v>-2.54</v>
      </c>
      <c r="M26" s="272">
        <f t="shared" si="2"/>
        <v>-0.20900000000000007</v>
      </c>
      <c r="N26" s="26">
        <v>2.331</v>
      </c>
      <c r="O26" s="26">
        <v>-2.54</v>
      </c>
      <c r="P26" s="272">
        <f t="shared" si="3"/>
        <v>-0.20900000000000007</v>
      </c>
      <c r="Q26" s="26">
        <v>2.331</v>
      </c>
      <c r="R26" s="26">
        <v>-2.54</v>
      </c>
      <c r="S26" s="272">
        <f t="shared" si="4"/>
        <v>-0.20900000000000007</v>
      </c>
      <c r="T26" s="26">
        <v>2.331</v>
      </c>
      <c r="U26" s="26">
        <v>-2.54</v>
      </c>
      <c r="V26" s="116">
        <f t="shared" si="6"/>
        <v>-0.013062500000000005</v>
      </c>
    </row>
    <row r="27" spans="1:22" ht="15">
      <c r="A27" s="151">
        <f t="shared" si="5"/>
        <v>20</v>
      </c>
      <c r="B27" s="29" t="s">
        <v>78</v>
      </c>
      <c r="C27" s="29" t="s">
        <v>28</v>
      </c>
      <c r="D27" s="34">
        <v>6</v>
      </c>
      <c r="E27" s="34"/>
      <c r="F27" s="30">
        <f>'[2]МКД'!$H$10</f>
        <v>12</v>
      </c>
      <c r="G27" s="272">
        <f t="shared" si="0"/>
        <v>11.67682</v>
      </c>
      <c r="H27" s="26">
        <v>7.799</v>
      </c>
      <c r="I27" s="26">
        <v>3.87782</v>
      </c>
      <c r="J27" s="272">
        <f t="shared" si="1"/>
        <v>11.67682</v>
      </c>
      <c r="K27" s="26">
        <v>7.799</v>
      </c>
      <c r="L27" s="26">
        <v>3.87782</v>
      </c>
      <c r="M27" s="272">
        <f t="shared" si="2"/>
        <v>11.67682</v>
      </c>
      <c r="N27" s="26">
        <v>7.799</v>
      </c>
      <c r="O27" s="26">
        <v>3.87782</v>
      </c>
      <c r="P27" s="272">
        <f t="shared" si="3"/>
        <v>11.67682</v>
      </c>
      <c r="Q27" s="26">
        <v>7.799</v>
      </c>
      <c r="R27" s="26">
        <v>3.87782</v>
      </c>
      <c r="S27" s="272">
        <f t="shared" si="4"/>
        <v>11.67682</v>
      </c>
      <c r="T27" s="26">
        <v>7.799</v>
      </c>
      <c r="U27" s="26">
        <v>3.87782</v>
      </c>
      <c r="V27" s="116">
        <f t="shared" si="6"/>
        <v>0.9730683333333333</v>
      </c>
    </row>
    <row r="28" spans="1:22" ht="15">
      <c r="A28" s="151">
        <f t="shared" si="5"/>
        <v>21</v>
      </c>
      <c r="B28" s="29" t="s">
        <v>78</v>
      </c>
      <c r="C28" s="29" t="s">
        <v>28</v>
      </c>
      <c r="D28" s="34">
        <v>10</v>
      </c>
      <c r="E28" s="34"/>
      <c r="F28" s="30">
        <f>'[2]МКД'!$H$13</f>
        <v>13</v>
      </c>
      <c r="G28" s="272">
        <f t="shared" si="0"/>
        <v>30.814999999999998</v>
      </c>
      <c r="H28" s="26">
        <v>9.421</v>
      </c>
      <c r="I28" s="26">
        <v>21.394</v>
      </c>
      <c r="J28" s="272">
        <f t="shared" si="1"/>
        <v>30.814999999999998</v>
      </c>
      <c r="K28" s="26">
        <v>9.421</v>
      </c>
      <c r="L28" s="26">
        <v>21.394</v>
      </c>
      <c r="M28" s="272">
        <f t="shared" si="2"/>
        <v>30.814999999999998</v>
      </c>
      <c r="N28" s="26">
        <v>9.421</v>
      </c>
      <c r="O28" s="26">
        <v>21.394</v>
      </c>
      <c r="P28" s="272">
        <f t="shared" si="3"/>
        <v>30.814999999999998</v>
      </c>
      <c r="Q28" s="26">
        <v>9.421</v>
      </c>
      <c r="R28" s="26">
        <v>21.394</v>
      </c>
      <c r="S28" s="272">
        <f t="shared" si="4"/>
        <v>30.814999999999998</v>
      </c>
      <c r="T28" s="26">
        <v>9.421</v>
      </c>
      <c r="U28" s="26">
        <v>21.394</v>
      </c>
      <c r="V28" s="116">
        <f t="shared" si="6"/>
        <v>2.3703846153846153</v>
      </c>
    </row>
    <row r="29" spans="1:22" ht="15">
      <c r="A29" s="151">
        <v>22</v>
      </c>
      <c r="B29" s="29" t="s">
        <v>78</v>
      </c>
      <c r="C29" s="29" t="s">
        <v>28</v>
      </c>
      <c r="D29" s="34">
        <v>14</v>
      </c>
      <c r="E29" s="34"/>
      <c r="F29" s="30">
        <f>'[2]МКД'!$H$15</f>
        <v>24</v>
      </c>
      <c r="G29" s="272">
        <f t="shared" si="0"/>
        <v>0.6719999999999997</v>
      </c>
      <c r="H29" s="26">
        <v>3.401</v>
      </c>
      <c r="I29" s="26">
        <v>-2.729</v>
      </c>
      <c r="J29" s="272">
        <f t="shared" si="1"/>
        <v>0.6719999999999997</v>
      </c>
      <c r="K29" s="26">
        <v>3.401</v>
      </c>
      <c r="L29" s="26">
        <v>-2.729</v>
      </c>
      <c r="M29" s="272">
        <f t="shared" si="2"/>
        <v>0.6719999999999997</v>
      </c>
      <c r="N29" s="26">
        <v>3.401</v>
      </c>
      <c r="O29" s="26">
        <v>-2.729</v>
      </c>
      <c r="P29" s="272">
        <f t="shared" si="3"/>
        <v>0.6719999999999997</v>
      </c>
      <c r="Q29" s="26">
        <v>3.401</v>
      </c>
      <c r="R29" s="26">
        <v>-2.729</v>
      </c>
      <c r="S29" s="272">
        <f t="shared" si="4"/>
        <v>0.6719999999999997</v>
      </c>
      <c r="T29" s="26">
        <v>3.401</v>
      </c>
      <c r="U29" s="26">
        <v>-2.729</v>
      </c>
      <c r="V29" s="116">
        <f t="shared" si="6"/>
        <v>0.027999999999999987</v>
      </c>
    </row>
    <row r="30" spans="1:22" ht="15">
      <c r="A30" s="151">
        <v>23</v>
      </c>
      <c r="B30" s="29" t="s">
        <v>78</v>
      </c>
      <c r="C30" s="29" t="s">
        <v>28</v>
      </c>
      <c r="D30" s="34">
        <v>16</v>
      </c>
      <c r="E30" s="34"/>
      <c r="F30" s="30">
        <f>'[2]МКД'!$H$16</f>
        <v>16</v>
      </c>
      <c r="G30" s="272">
        <f t="shared" si="0"/>
        <v>10.554</v>
      </c>
      <c r="H30" s="26">
        <v>6.801</v>
      </c>
      <c r="I30" s="26">
        <v>3.753</v>
      </c>
      <c r="J30" s="272">
        <f t="shared" si="1"/>
        <v>10.554</v>
      </c>
      <c r="K30" s="26">
        <v>6.801</v>
      </c>
      <c r="L30" s="26">
        <v>3.753</v>
      </c>
      <c r="M30" s="272">
        <f t="shared" si="2"/>
        <v>10.554</v>
      </c>
      <c r="N30" s="26">
        <v>6.801</v>
      </c>
      <c r="O30" s="26">
        <v>3.753</v>
      </c>
      <c r="P30" s="272">
        <f t="shared" si="3"/>
        <v>10.554</v>
      </c>
      <c r="Q30" s="26">
        <v>6.801</v>
      </c>
      <c r="R30" s="26">
        <v>3.753</v>
      </c>
      <c r="S30" s="272">
        <f t="shared" si="4"/>
        <v>10.554</v>
      </c>
      <c r="T30" s="26">
        <v>6.801</v>
      </c>
      <c r="U30" s="26">
        <v>3.753</v>
      </c>
      <c r="V30" s="116">
        <f t="shared" si="6"/>
        <v>0.659625</v>
      </c>
    </row>
    <row r="31" spans="1:22" ht="15">
      <c r="A31" s="151">
        <v>24</v>
      </c>
      <c r="B31" s="29" t="s">
        <v>78</v>
      </c>
      <c r="C31" s="29" t="s">
        <v>28</v>
      </c>
      <c r="D31" s="34">
        <v>8</v>
      </c>
      <c r="E31" s="34"/>
      <c r="F31" s="30">
        <f>'[2]МКД'!$H$12</f>
        <v>12</v>
      </c>
      <c r="G31" s="272">
        <f t="shared" si="0"/>
        <v>19.101</v>
      </c>
      <c r="H31" s="26">
        <v>8.13</v>
      </c>
      <c r="I31" s="26">
        <v>10.971</v>
      </c>
      <c r="J31" s="272">
        <f t="shared" si="1"/>
        <v>19.101</v>
      </c>
      <c r="K31" s="26">
        <v>8.13</v>
      </c>
      <c r="L31" s="26">
        <v>10.971</v>
      </c>
      <c r="M31" s="272">
        <f t="shared" si="2"/>
        <v>19.101</v>
      </c>
      <c r="N31" s="26">
        <v>8.13</v>
      </c>
      <c r="O31" s="26">
        <v>10.971</v>
      </c>
      <c r="P31" s="272">
        <f t="shared" si="3"/>
        <v>19.101</v>
      </c>
      <c r="Q31" s="26">
        <v>8.13</v>
      </c>
      <c r="R31" s="26">
        <v>10.971</v>
      </c>
      <c r="S31" s="272">
        <f t="shared" si="4"/>
        <v>19.101</v>
      </c>
      <c r="T31" s="26">
        <v>8.13</v>
      </c>
      <c r="U31" s="26">
        <v>10.971</v>
      </c>
      <c r="V31" s="116">
        <f t="shared" si="6"/>
        <v>1.59175</v>
      </c>
    </row>
    <row r="32" spans="1:22" s="5" customFormat="1" ht="15">
      <c r="A32" s="4"/>
      <c r="B32" s="4" t="s">
        <v>60</v>
      </c>
      <c r="C32" s="4"/>
      <c r="D32" s="3"/>
      <c r="E32" s="3"/>
      <c r="F32" s="3">
        <f>SUM(F7:F31)-F18</f>
        <v>1017</v>
      </c>
      <c r="G32" s="43">
        <f aca="true" t="shared" si="7" ref="G32:L32">SUM(G7:G31)</f>
        <v>1557.68482</v>
      </c>
      <c r="H32" s="43">
        <f t="shared" si="7"/>
        <v>826.069</v>
      </c>
      <c r="I32" s="43">
        <f t="shared" si="7"/>
        <v>731.6158200000004</v>
      </c>
      <c r="J32" s="43">
        <f t="shared" si="7"/>
        <v>1557.68482</v>
      </c>
      <c r="K32" s="43">
        <f t="shared" si="7"/>
        <v>826.069</v>
      </c>
      <c r="L32" s="43">
        <f t="shared" si="7"/>
        <v>731.6158200000004</v>
      </c>
      <c r="M32" s="43">
        <f aca="true" t="shared" si="8" ref="M32:R32">SUM(M7:M31)</f>
        <v>1557.68482</v>
      </c>
      <c r="N32" s="43">
        <f t="shared" si="8"/>
        <v>826.069</v>
      </c>
      <c r="O32" s="43">
        <f t="shared" si="8"/>
        <v>731.6158200000004</v>
      </c>
      <c r="P32" s="43">
        <f t="shared" si="8"/>
        <v>1557.68482</v>
      </c>
      <c r="Q32" s="43">
        <f t="shared" si="8"/>
        <v>826.069</v>
      </c>
      <c r="R32" s="43">
        <f t="shared" si="8"/>
        <v>731.6158200000004</v>
      </c>
      <c r="S32" s="43">
        <f>SUM(S7:S31)</f>
        <v>1557.68482</v>
      </c>
      <c r="T32" s="43">
        <f>SUM(T7:T31)</f>
        <v>826.069</v>
      </c>
      <c r="U32" s="43">
        <f>SUM(U7:U31)</f>
        <v>731.6158200000004</v>
      </c>
      <c r="V32" s="52"/>
    </row>
  </sheetData>
  <sheetProtection/>
  <autoFilter ref="C5:D32"/>
  <mergeCells count="25">
    <mergeCell ref="S4:U4"/>
    <mergeCell ref="S5:S6"/>
    <mergeCell ref="T5:U5"/>
    <mergeCell ref="B1:V1"/>
    <mergeCell ref="D2:F2"/>
    <mergeCell ref="V4:V6"/>
    <mergeCell ref="F4:F6"/>
    <mergeCell ref="M4:O4"/>
    <mergeCell ref="M5:M6"/>
    <mergeCell ref="N5:O5"/>
    <mergeCell ref="G4:I4"/>
    <mergeCell ref="G5:G6"/>
    <mergeCell ref="J4:L4"/>
    <mergeCell ref="A4:A6"/>
    <mergeCell ref="B4:B6"/>
    <mergeCell ref="C4:E4"/>
    <mergeCell ref="C5:C6"/>
    <mergeCell ref="D5:D6"/>
    <mergeCell ref="E5:E6"/>
    <mergeCell ref="P4:R4"/>
    <mergeCell ref="J5:J6"/>
    <mergeCell ref="K5:L5"/>
    <mergeCell ref="P5:P6"/>
    <mergeCell ref="Q5:R5"/>
    <mergeCell ref="H5:I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V43"/>
  <sheetViews>
    <sheetView view="pageBreakPreview" zoomScaleSheetLayoutView="100" zoomScalePageLayoutView="0" workbookViewId="0" topLeftCell="A1">
      <selection activeCell="S5" sqref="S5:U5"/>
    </sheetView>
  </sheetViews>
  <sheetFormatPr defaultColWidth="9.140625" defaultRowHeight="15" outlineLevelRow="1" outlineLevelCol="1"/>
  <cols>
    <col min="1" max="1" width="5.140625" style="0" customWidth="1"/>
    <col min="2" max="2" width="24.00390625" style="0" customWidth="1"/>
    <col min="3" max="3" width="18.57421875" style="0" customWidth="1"/>
    <col min="4" max="5" width="8.28125" style="0" customWidth="1"/>
    <col min="6" max="6" width="11.28125" style="0" customWidth="1"/>
    <col min="7" max="7" width="13.00390625" style="0" hidden="1" customWidth="1" outlineLevel="1" collapsed="1"/>
    <col min="8" max="9" width="13.00390625" style="0" hidden="1" customWidth="1" outlineLevel="1"/>
    <col min="10" max="10" width="13.00390625" style="0" hidden="1" customWidth="1" outlineLevel="1" collapsed="1"/>
    <col min="11" max="12" width="13.00390625" style="0" hidden="1" customWidth="1" outlineLevel="1"/>
    <col min="13" max="13" width="13.00390625" style="0" hidden="1" customWidth="1" outlineLevel="1" collapsed="1"/>
    <col min="14" max="15" width="13.00390625" style="0" hidden="1" customWidth="1" outlineLevel="1"/>
    <col min="16" max="16" width="13.00390625" style="0" hidden="1" customWidth="1" outlineLevel="1" collapsed="1"/>
    <col min="17" max="18" width="13.00390625" style="0" hidden="1" customWidth="1" outlineLevel="1"/>
    <col min="19" max="19" width="13.00390625" style="0" customWidth="1" collapsed="1"/>
    <col min="20" max="21" width="13.00390625" style="0" customWidth="1"/>
    <col min="22" max="22" width="16.140625" style="0" customWidth="1"/>
  </cols>
  <sheetData>
    <row r="1" spans="2:22" ht="15">
      <c r="B1" s="28"/>
      <c r="C1" s="28"/>
      <c r="D1" s="39"/>
      <c r="E1" s="39"/>
      <c r="F1" s="39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2:22" ht="15">
      <c r="B2" s="389" t="s">
        <v>10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2:22" ht="15">
      <c r="B3" s="28"/>
      <c r="C3" s="28"/>
      <c r="D3" s="39"/>
      <c r="E3" s="39"/>
      <c r="F3" s="39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2:22" ht="15">
      <c r="B4" s="28"/>
      <c r="C4" s="28"/>
      <c r="D4" s="39"/>
      <c r="E4" s="39"/>
      <c r="F4" s="39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 t="s">
        <v>9</v>
      </c>
    </row>
    <row r="5" spans="1:22" ht="45.75" customHeight="1">
      <c r="A5" s="308" t="s">
        <v>0</v>
      </c>
      <c r="B5" s="358" t="s">
        <v>12</v>
      </c>
      <c r="C5" s="358" t="s">
        <v>1</v>
      </c>
      <c r="D5" s="358"/>
      <c r="E5" s="358"/>
      <c r="F5" s="373" t="s">
        <v>61</v>
      </c>
      <c r="G5" s="411" t="s">
        <v>137</v>
      </c>
      <c r="H5" s="412"/>
      <c r="I5" s="413"/>
      <c r="J5" s="411" t="s">
        <v>141</v>
      </c>
      <c r="K5" s="412"/>
      <c r="L5" s="413"/>
      <c r="M5" s="411" t="s">
        <v>143</v>
      </c>
      <c r="N5" s="412"/>
      <c r="O5" s="413"/>
      <c r="P5" s="411" t="s">
        <v>146</v>
      </c>
      <c r="Q5" s="412"/>
      <c r="R5" s="413"/>
      <c r="S5" s="411" t="s">
        <v>150</v>
      </c>
      <c r="T5" s="412"/>
      <c r="U5" s="413"/>
      <c r="V5" s="419" t="s">
        <v>84</v>
      </c>
    </row>
    <row r="6" spans="1:22" ht="15">
      <c r="A6" s="418"/>
      <c r="B6" s="358"/>
      <c r="C6" s="358" t="s">
        <v>2</v>
      </c>
      <c r="D6" s="358" t="s">
        <v>3</v>
      </c>
      <c r="E6" s="358" t="s">
        <v>4</v>
      </c>
      <c r="F6" s="374"/>
      <c r="G6" s="414" t="s">
        <v>5</v>
      </c>
      <c r="H6" s="382" t="s">
        <v>11</v>
      </c>
      <c r="I6" s="383"/>
      <c r="J6" s="414" t="s">
        <v>5</v>
      </c>
      <c r="K6" s="382" t="s">
        <v>11</v>
      </c>
      <c r="L6" s="383"/>
      <c r="M6" s="414" t="s">
        <v>5</v>
      </c>
      <c r="N6" s="382" t="s">
        <v>11</v>
      </c>
      <c r="O6" s="383"/>
      <c r="P6" s="414" t="s">
        <v>5</v>
      </c>
      <c r="Q6" s="382" t="s">
        <v>11</v>
      </c>
      <c r="R6" s="383"/>
      <c r="S6" s="414" t="s">
        <v>5</v>
      </c>
      <c r="T6" s="382" t="s">
        <v>11</v>
      </c>
      <c r="U6" s="383"/>
      <c r="V6" s="419"/>
    </row>
    <row r="7" spans="1:22" ht="45">
      <c r="A7" s="309"/>
      <c r="B7" s="373"/>
      <c r="C7" s="373"/>
      <c r="D7" s="373"/>
      <c r="E7" s="373"/>
      <c r="F7" s="374"/>
      <c r="G7" s="415"/>
      <c r="H7" s="64" t="s">
        <v>6</v>
      </c>
      <c r="I7" s="64" t="s">
        <v>7</v>
      </c>
      <c r="J7" s="415"/>
      <c r="K7" s="64" t="s">
        <v>6</v>
      </c>
      <c r="L7" s="64" t="s">
        <v>7</v>
      </c>
      <c r="M7" s="415"/>
      <c r="N7" s="64" t="s">
        <v>6</v>
      </c>
      <c r="O7" s="64" t="s">
        <v>7</v>
      </c>
      <c r="P7" s="415"/>
      <c r="Q7" s="64" t="s">
        <v>6</v>
      </c>
      <c r="R7" s="64" t="s">
        <v>7</v>
      </c>
      <c r="S7" s="415"/>
      <c r="T7" s="64" t="s">
        <v>6</v>
      </c>
      <c r="U7" s="64" t="s">
        <v>7</v>
      </c>
      <c r="V7" s="419"/>
    </row>
    <row r="8" spans="1:22" ht="15" customHeight="1">
      <c r="A8" s="6">
        <v>1</v>
      </c>
      <c r="B8" s="108" t="s">
        <v>107</v>
      </c>
      <c r="C8" s="102" t="s">
        <v>21</v>
      </c>
      <c r="D8" s="154">
        <v>6</v>
      </c>
      <c r="E8" s="154"/>
      <c r="F8" s="109">
        <f>'[2]МКД'!$H$232</f>
        <v>12</v>
      </c>
      <c r="G8" s="125">
        <f>H8+I8</f>
        <v>54.19</v>
      </c>
      <c r="H8" s="125">
        <v>54.19</v>
      </c>
      <c r="I8" s="125"/>
      <c r="J8" s="125">
        <f>K8+L8</f>
        <v>54.67</v>
      </c>
      <c r="K8" s="125">
        <v>54.67</v>
      </c>
      <c r="L8" s="125"/>
      <c r="M8" s="125">
        <f>N8+O8</f>
        <v>61.73</v>
      </c>
      <c r="N8" s="125">
        <v>61.73</v>
      </c>
      <c r="O8" s="125"/>
      <c r="P8" s="125">
        <f>Q8+R8</f>
        <v>70.6</v>
      </c>
      <c r="Q8" s="125">
        <v>70.6</v>
      </c>
      <c r="R8" s="125"/>
      <c r="S8" s="125">
        <f>T8+U8</f>
        <v>75.86</v>
      </c>
      <c r="T8" s="125">
        <v>75.86</v>
      </c>
      <c r="U8" s="125"/>
      <c r="V8" s="129">
        <f>S8/F8</f>
        <v>6.321666666666666</v>
      </c>
    </row>
    <row r="9" spans="1:22" ht="15" customHeight="1" hidden="1" outlineLevel="1">
      <c r="A9" s="6"/>
      <c r="B9" s="108" t="s">
        <v>107</v>
      </c>
      <c r="C9" s="102" t="s">
        <v>64</v>
      </c>
      <c r="D9" s="154">
        <v>9</v>
      </c>
      <c r="E9" s="154" t="s">
        <v>17</v>
      </c>
      <c r="F9" s="109"/>
      <c r="G9" s="125">
        <v>0</v>
      </c>
      <c r="H9" s="348"/>
      <c r="I9" s="349"/>
      <c r="J9" s="125">
        <v>0</v>
      </c>
      <c r="K9" s="348"/>
      <c r="L9" s="349"/>
      <c r="M9" s="125">
        <v>0</v>
      </c>
      <c r="N9" s="348"/>
      <c r="O9" s="349"/>
      <c r="P9" s="125">
        <v>0</v>
      </c>
      <c r="Q9" s="348"/>
      <c r="R9" s="349"/>
      <c r="S9" s="125"/>
      <c r="T9" s="348" t="s">
        <v>148</v>
      </c>
      <c r="U9" s="349"/>
      <c r="V9" s="129"/>
    </row>
    <row r="10" spans="1:22" ht="15" customHeight="1" hidden="1" outlineLevel="1">
      <c r="A10" s="6"/>
      <c r="B10" s="108" t="s">
        <v>107</v>
      </c>
      <c r="C10" s="102" t="s">
        <v>64</v>
      </c>
      <c r="D10" s="154">
        <v>14</v>
      </c>
      <c r="E10" s="154"/>
      <c r="F10" s="109"/>
      <c r="G10" s="125">
        <v>0</v>
      </c>
      <c r="H10" s="348"/>
      <c r="I10" s="349"/>
      <c r="J10" s="125">
        <v>0</v>
      </c>
      <c r="K10" s="348"/>
      <c r="L10" s="349"/>
      <c r="M10" s="125">
        <v>0</v>
      </c>
      <c r="N10" s="348"/>
      <c r="O10" s="349"/>
      <c r="P10" s="125">
        <v>0</v>
      </c>
      <c r="Q10" s="348"/>
      <c r="R10" s="349"/>
      <c r="S10" s="125"/>
      <c r="T10" s="348" t="s">
        <v>148</v>
      </c>
      <c r="U10" s="349"/>
      <c r="V10" s="129"/>
    </row>
    <row r="11" spans="1:22" ht="15" customHeight="1" collapsed="1">
      <c r="A11" s="6">
        <v>2</v>
      </c>
      <c r="B11" s="108" t="s">
        <v>107</v>
      </c>
      <c r="C11" s="108" t="s">
        <v>32</v>
      </c>
      <c r="D11" s="56">
        <v>23</v>
      </c>
      <c r="E11" s="155"/>
      <c r="F11" s="155">
        <v>12</v>
      </c>
      <c r="G11" s="125">
        <f aca="true" t="shared" si="0" ref="G11:G16">H11+I11</f>
        <v>33.2</v>
      </c>
      <c r="H11" s="125">
        <v>33.2</v>
      </c>
      <c r="I11" s="125"/>
      <c r="J11" s="125">
        <f aca="true" t="shared" si="1" ref="J11:J16">K11+L11</f>
        <v>46.77</v>
      </c>
      <c r="K11" s="125">
        <v>46.77</v>
      </c>
      <c r="L11" s="125"/>
      <c r="M11" s="125">
        <f aca="true" t="shared" si="2" ref="M11:M16">N11+O11</f>
        <v>35.64</v>
      </c>
      <c r="N11" s="125">
        <v>35.64</v>
      </c>
      <c r="O11" s="125"/>
      <c r="P11" s="125">
        <f aca="true" t="shared" si="3" ref="P11:P16">Q11+R11</f>
        <v>34.21</v>
      </c>
      <c r="Q11" s="125">
        <v>34.21</v>
      </c>
      <c r="R11" s="125"/>
      <c r="S11" s="125">
        <f aca="true" t="shared" si="4" ref="S11:S16">T11+U11</f>
        <v>35.61</v>
      </c>
      <c r="T11" s="125">
        <v>35.61</v>
      </c>
      <c r="U11" s="125"/>
      <c r="V11" s="129">
        <f aca="true" t="shared" si="5" ref="V9:V27">S11/F11</f>
        <v>2.9675</v>
      </c>
    </row>
    <row r="12" spans="1:22" ht="15" customHeight="1">
      <c r="A12" s="6">
        <v>3</v>
      </c>
      <c r="B12" s="108" t="s">
        <v>107</v>
      </c>
      <c r="C12" s="140" t="s">
        <v>112</v>
      </c>
      <c r="D12" s="139">
        <v>46</v>
      </c>
      <c r="E12" s="155"/>
      <c r="F12" s="155">
        <v>26</v>
      </c>
      <c r="G12" s="125">
        <f t="shared" si="0"/>
        <v>442.56</v>
      </c>
      <c r="H12" s="125">
        <v>442.56</v>
      </c>
      <c r="I12" s="125"/>
      <c r="J12" s="125">
        <f t="shared" si="1"/>
        <v>476.62</v>
      </c>
      <c r="K12" s="125">
        <v>476.62</v>
      </c>
      <c r="L12" s="125"/>
      <c r="M12" s="125">
        <f t="shared" si="2"/>
        <v>517.48</v>
      </c>
      <c r="N12" s="125">
        <v>517.48</v>
      </c>
      <c r="O12" s="125"/>
      <c r="P12" s="125">
        <f t="shared" si="3"/>
        <v>527.17</v>
      </c>
      <c r="Q12" s="125">
        <v>527.17</v>
      </c>
      <c r="R12" s="125"/>
      <c r="S12" s="125">
        <f t="shared" si="4"/>
        <v>557.91</v>
      </c>
      <c r="T12" s="125">
        <v>557.91</v>
      </c>
      <c r="U12" s="125"/>
      <c r="V12" s="129">
        <f t="shared" si="5"/>
        <v>21.458076923076923</v>
      </c>
    </row>
    <row r="13" spans="1:22" ht="15" customHeight="1">
      <c r="A13" s="6">
        <v>4</v>
      </c>
      <c r="B13" s="108" t="s">
        <v>107</v>
      </c>
      <c r="C13" s="140" t="s">
        <v>49</v>
      </c>
      <c r="D13" s="139">
        <v>16</v>
      </c>
      <c r="E13" s="167"/>
      <c r="F13" s="167">
        <v>8</v>
      </c>
      <c r="G13" s="125">
        <f t="shared" si="0"/>
        <v>166.24</v>
      </c>
      <c r="H13" s="125">
        <v>166.24</v>
      </c>
      <c r="I13" s="125"/>
      <c r="J13" s="125">
        <f t="shared" si="1"/>
        <v>88.52</v>
      </c>
      <c r="K13" s="125">
        <v>88.52</v>
      </c>
      <c r="L13" s="125"/>
      <c r="M13" s="125">
        <f t="shared" si="2"/>
        <v>106.91</v>
      </c>
      <c r="N13" s="125">
        <v>106.91</v>
      </c>
      <c r="O13" s="125"/>
      <c r="P13" s="125">
        <f t="shared" si="3"/>
        <v>135.31</v>
      </c>
      <c r="Q13" s="125">
        <v>135.31</v>
      </c>
      <c r="R13" s="125"/>
      <c r="S13" s="125">
        <f t="shared" si="4"/>
        <v>129.54</v>
      </c>
      <c r="T13" s="125">
        <v>129.54</v>
      </c>
      <c r="U13" s="125"/>
      <c r="V13" s="129">
        <f t="shared" si="5"/>
        <v>16.1925</v>
      </c>
    </row>
    <row r="14" spans="1:22" ht="15" customHeight="1">
      <c r="A14" s="6">
        <v>5</v>
      </c>
      <c r="B14" s="108" t="s">
        <v>107</v>
      </c>
      <c r="C14" s="140" t="s">
        <v>49</v>
      </c>
      <c r="D14" s="139">
        <v>2</v>
      </c>
      <c r="E14" s="175"/>
      <c r="F14" s="175">
        <v>12</v>
      </c>
      <c r="G14" s="125">
        <f t="shared" si="0"/>
        <v>51.87</v>
      </c>
      <c r="H14" s="125">
        <v>51.87</v>
      </c>
      <c r="I14" s="125"/>
      <c r="J14" s="125">
        <f t="shared" si="1"/>
        <v>58.64</v>
      </c>
      <c r="K14" s="125">
        <v>58.64</v>
      </c>
      <c r="L14" s="125"/>
      <c r="M14" s="125">
        <f t="shared" si="2"/>
        <v>61.57</v>
      </c>
      <c r="N14" s="125">
        <v>61.57</v>
      </c>
      <c r="O14" s="125"/>
      <c r="P14" s="125">
        <f t="shared" si="3"/>
        <v>61.15</v>
      </c>
      <c r="Q14" s="125">
        <v>61.15</v>
      </c>
      <c r="R14" s="125"/>
      <c r="S14" s="125">
        <f t="shared" si="4"/>
        <v>44.98</v>
      </c>
      <c r="T14" s="125">
        <v>44.98</v>
      </c>
      <c r="U14" s="125"/>
      <c r="V14" s="129">
        <f t="shared" si="5"/>
        <v>3.748333333333333</v>
      </c>
    </row>
    <row r="15" spans="1:22" ht="15" customHeight="1">
      <c r="A15" s="6">
        <v>6</v>
      </c>
      <c r="B15" s="108" t="s">
        <v>107</v>
      </c>
      <c r="C15" s="108" t="s">
        <v>56</v>
      </c>
      <c r="D15" s="56">
        <v>4</v>
      </c>
      <c r="E15" s="155"/>
      <c r="F15" s="155">
        <v>18</v>
      </c>
      <c r="G15" s="125">
        <f t="shared" si="0"/>
        <v>400.19</v>
      </c>
      <c r="H15" s="125">
        <v>400.19</v>
      </c>
      <c r="I15" s="125"/>
      <c r="J15" s="125">
        <f t="shared" si="1"/>
        <v>424.3</v>
      </c>
      <c r="K15" s="125">
        <v>424.3</v>
      </c>
      <c r="L15" s="125"/>
      <c r="M15" s="125">
        <f t="shared" si="2"/>
        <v>441.36</v>
      </c>
      <c r="N15" s="125">
        <v>441.36</v>
      </c>
      <c r="O15" s="125"/>
      <c r="P15" s="125">
        <f t="shared" si="3"/>
        <v>444.91</v>
      </c>
      <c r="Q15" s="125">
        <v>444.91</v>
      </c>
      <c r="R15" s="125"/>
      <c r="S15" s="125">
        <f t="shared" si="4"/>
        <v>456.29</v>
      </c>
      <c r="T15" s="125">
        <v>456.29</v>
      </c>
      <c r="U15" s="125"/>
      <c r="V15" s="129">
        <f t="shared" si="5"/>
        <v>25.349444444444444</v>
      </c>
    </row>
    <row r="16" spans="1:22" ht="15" customHeight="1">
      <c r="A16" s="6">
        <v>7</v>
      </c>
      <c r="B16" s="108" t="s">
        <v>107</v>
      </c>
      <c r="C16" s="102" t="s">
        <v>35</v>
      </c>
      <c r="D16" s="56">
        <v>3</v>
      </c>
      <c r="E16" s="165"/>
      <c r="F16" s="165">
        <v>72</v>
      </c>
      <c r="G16" s="125">
        <f t="shared" si="0"/>
        <v>553.25</v>
      </c>
      <c r="H16" s="125">
        <v>536.73</v>
      </c>
      <c r="I16" s="125">
        <v>16.52</v>
      </c>
      <c r="J16" s="125">
        <f t="shared" si="1"/>
        <v>586.0600000000001</v>
      </c>
      <c r="K16" s="125">
        <v>569.58</v>
      </c>
      <c r="L16" s="125">
        <v>16.48</v>
      </c>
      <c r="M16" s="125">
        <f t="shared" si="2"/>
        <v>498.54999999999995</v>
      </c>
      <c r="N16" s="125">
        <v>482.21</v>
      </c>
      <c r="O16" s="125">
        <v>16.34</v>
      </c>
      <c r="P16" s="125">
        <f t="shared" si="3"/>
        <v>557.4100000000001</v>
      </c>
      <c r="Q16" s="125">
        <v>541.07</v>
      </c>
      <c r="R16" s="125">
        <v>16.34</v>
      </c>
      <c r="S16" s="125">
        <f t="shared" si="4"/>
        <v>577.0400000000001</v>
      </c>
      <c r="T16" s="125">
        <v>562.57</v>
      </c>
      <c r="U16" s="125">
        <v>14.47</v>
      </c>
      <c r="V16" s="129">
        <f t="shared" si="5"/>
        <v>8.014444444444445</v>
      </c>
    </row>
    <row r="17" spans="1:22" ht="15" customHeight="1" hidden="1" outlineLevel="1">
      <c r="A17" s="6"/>
      <c r="B17" s="108" t="s">
        <v>107</v>
      </c>
      <c r="C17" s="102" t="s">
        <v>35</v>
      </c>
      <c r="D17" s="154">
        <v>24</v>
      </c>
      <c r="E17" s="154" t="s">
        <v>18</v>
      </c>
      <c r="F17" s="109"/>
      <c r="G17" s="125">
        <v>0</v>
      </c>
      <c r="H17" s="348"/>
      <c r="I17" s="349"/>
      <c r="J17" s="125">
        <v>0</v>
      </c>
      <c r="K17" s="348"/>
      <c r="L17" s="349"/>
      <c r="M17" s="125">
        <v>0</v>
      </c>
      <c r="N17" s="348"/>
      <c r="O17" s="349"/>
      <c r="P17" s="125">
        <v>0</v>
      </c>
      <c r="Q17" s="348"/>
      <c r="R17" s="349"/>
      <c r="S17" s="125">
        <v>0</v>
      </c>
      <c r="T17" s="348" t="s">
        <v>148</v>
      </c>
      <c r="U17" s="349"/>
      <c r="V17" s="129"/>
    </row>
    <row r="18" spans="1:22" ht="15" customHeight="1" collapsed="1">
      <c r="A18" s="6">
        <v>8</v>
      </c>
      <c r="B18" s="108" t="s">
        <v>107</v>
      </c>
      <c r="C18" s="108" t="s">
        <v>46</v>
      </c>
      <c r="D18" s="56">
        <v>30</v>
      </c>
      <c r="E18" s="155"/>
      <c r="F18" s="155">
        <v>24</v>
      </c>
      <c r="G18" s="125">
        <f>H18+I18</f>
        <v>493.33</v>
      </c>
      <c r="H18" s="125">
        <v>493.33</v>
      </c>
      <c r="I18" s="125"/>
      <c r="J18" s="125">
        <f>K18+L18</f>
        <v>554.99</v>
      </c>
      <c r="K18" s="125">
        <v>554.99</v>
      </c>
      <c r="L18" s="125"/>
      <c r="M18" s="125">
        <f>N18+O18</f>
        <v>580.92</v>
      </c>
      <c r="N18" s="125">
        <v>580.92</v>
      </c>
      <c r="O18" s="125"/>
      <c r="P18" s="125">
        <f>Q18+R18</f>
        <v>626.39</v>
      </c>
      <c r="Q18" s="125">
        <v>626.39</v>
      </c>
      <c r="R18" s="125"/>
      <c r="S18" s="125">
        <f>T18+U18</f>
        <v>591.85</v>
      </c>
      <c r="T18" s="125">
        <v>591.85</v>
      </c>
      <c r="U18" s="125"/>
      <c r="V18" s="129">
        <f t="shared" si="5"/>
        <v>24.660416666666666</v>
      </c>
    </row>
    <row r="19" spans="1:22" ht="15" customHeight="1" hidden="1" outlineLevel="1">
      <c r="A19" s="6"/>
      <c r="B19" s="108" t="s">
        <v>107</v>
      </c>
      <c r="C19" s="102" t="s">
        <v>72</v>
      </c>
      <c r="D19" s="154">
        <v>2</v>
      </c>
      <c r="E19" s="154"/>
      <c r="F19" s="109"/>
      <c r="G19" s="125">
        <v>0</v>
      </c>
      <c r="H19" s="348"/>
      <c r="I19" s="349"/>
      <c r="J19" s="125">
        <v>0</v>
      </c>
      <c r="K19" s="348"/>
      <c r="L19" s="349"/>
      <c r="M19" s="125">
        <v>0</v>
      </c>
      <c r="N19" s="348"/>
      <c r="O19" s="349"/>
      <c r="P19" s="125">
        <v>0</v>
      </c>
      <c r="Q19" s="348"/>
      <c r="R19" s="349"/>
      <c r="S19" s="125"/>
      <c r="T19" s="348" t="s">
        <v>148</v>
      </c>
      <c r="U19" s="349"/>
      <c r="V19" s="129"/>
    </row>
    <row r="20" spans="1:22" ht="15" customHeight="1" hidden="1" outlineLevel="1">
      <c r="A20" s="6"/>
      <c r="B20" s="108" t="s">
        <v>107</v>
      </c>
      <c r="C20" s="102" t="s">
        <v>72</v>
      </c>
      <c r="D20" s="154">
        <v>6</v>
      </c>
      <c r="E20" s="154"/>
      <c r="F20" s="109"/>
      <c r="G20" s="125">
        <f aca="true" t="shared" si="6" ref="G20:G27">H20+I20</f>
        <v>75.92</v>
      </c>
      <c r="H20" s="125">
        <v>75.92</v>
      </c>
      <c r="I20" s="125"/>
      <c r="J20" s="125">
        <f aca="true" t="shared" si="7" ref="J20:J27">K20+L20</f>
        <v>79.81</v>
      </c>
      <c r="K20" s="125">
        <v>79.81</v>
      </c>
      <c r="L20" s="125"/>
      <c r="M20" s="125">
        <f aca="true" t="shared" si="8" ref="M20:M27">N20+O20</f>
        <v>75.99</v>
      </c>
      <c r="N20" s="125">
        <v>75.99</v>
      </c>
      <c r="O20" s="125"/>
      <c r="P20" s="125">
        <f aca="true" t="shared" si="9" ref="P20:P27">Q20+R20</f>
        <v>75.24</v>
      </c>
      <c r="Q20" s="125">
        <v>75.24</v>
      </c>
      <c r="R20" s="125"/>
      <c r="S20" s="125"/>
      <c r="T20" s="348" t="s">
        <v>148</v>
      </c>
      <c r="U20" s="349"/>
      <c r="V20" s="129"/>
    </row>
    <row r="21" spans="1:22" ht="15" customHeight="1" hidden="1" outlineLevel="1">
      <c r="A21" s="6"/>
      <c r="B21" s="108" t="s">
        <v>107</v>
      </c>
      <c r="C21" s="102" t="s">
        <v>72</v>
      </c>
      <c r="D21" s="154">
        <v>10</v>
      </c>
      <c r="E21" s="154"/>
      <c r="F21" s="109"/>
      <c r="G21" s="125">
        <f t="shared" si="6"/>
        <v>110.84</v>
      </c>
      <c r="H21" s="125">
        <v>110.84</v>
      </c>
      <c r="I21" s="125"/>
      <c r="J21" s="125">
        <f t="shared" si="7"/>
        <v>118.5</v>
      </c>
      <c r="K21" s="125">
        <v>118.5</v>
      </c>
      <c r="L21" s="125"/>
      <c r="M21" s="125">
        <f t="shared" si="8"/>
        <v>90.67</v>
      </c>
      <c r="N21" s="125">
        <v>90.67</v>
      </c>
      <c r="O21" s="125"/>
      <c r="P21" s="125">
        <f t="shared" si="9"/>
        <v>90.67</v>
      </c>
      <c r="Q21" s="125">
        <v>90.67</v>
      </c>
      <c r="R21" s="125"/>
      <c r="S21" s="125"/>
      <c r="T21" s="348" t="s">
        <v>148</v>
      </c>
      <c r="U21" s="349"/>
      <c r="V21" s="129"/>
    </row>
    <row r="22" spans="1:22" ht="15" customHeight="1" hidden="1" outlineLevel="1">
      <c r="A22" s="6"/>
      <c r="B22" s="108" t="s">
        <v>107</v>
      </c>
      <c r="C22" s="102" t="s">
        <v>73</v>
      </c>
      <c r="D22" s="166">
        <v>1</v>
      </c>
      <c r="E22" s="166"/>
      <c r="F22" s="109"/>
      <c r="G22" s="125">
        <f t="shared" si="6"/>
        <v>87.51</v>
      </c>
      <c r="H22" s="125">
        <v>87.51</v>
      </c>
      <c r="I22" s="125"/>
      <c r="J22" s="125">
        <f t="shared" si="7"/>
        <v>89.15</v>
      </c>
      <c r="K22" s="125">
        <v>89.15</v>
      </c>
      <c r="L22" s="125"/>
      <c r="M22" s="125">
        <f t="shared" si="8"/>
        <v>96.39</v>
      </c>
      <c r="N22" s="125">
        <v>96.39</v>
      </c>
      <c r="O22" s="125"/>
      <c r="P22" s="125"/>
      <c r="Q22" s="348" t="s">
        <v>148</v>
      </c>
      <c r="R22" s="349"/>
      <c r="S22" s="125"/>
      <c r="T22" s="348" t="s">
        <v>148</v>
      </c>
      <c r="U22" s="349"/>
      <c r="V22" s="129"/>
    </row>
    <row r="23" spans="1:22" ht="15" customHeight="1" collapsed="1">
      <c r="A23" s="6">
        <v>9</v>
      </c>
      <c r="B23" s="108" t="s">
        <v>107</v>
      </c>
      <c r="C23" s="102" t="s">
        <v>118</v>
      </c>
      <c r="D23" s="154">
        <v>9</v>
      </c>
      <c r="E23" s="154"/>
      <c r="F23" s="142">
        <v>52</v>
      </c>
      <c r="G23" s="125">
        <f t="shared" si="6"/>
        <v>673.39</v>
      </c>
      <c r="H23" s="125">
        <v>673.39</v>
      </c>
      <c r="I23" s="125"/>
      <c r="J23" s="125">
        <f t="shared" si="7"/>
        <v>755.01</v>
      </c>
      <c r="K23" s="125">
        <v>755.01</v>
      </c>
      <c r="L23" s="125"/>
      <c r="M23" s="125">
        <f t="shared" si="8"/>
        <v>831.07</v>
      </c>
      <c r="N23" s="125">
        <v>831.07</v>
      </c>
      <c r="O23" s="125"/>
      <c r="P23" s="125">
        <f t="shared" si="9"/>
        <v>774.43</v>
      </c>
      <c r="Q23" s="125">
        <v>774.43</v>
      </c>
      <c r="R23" s="125"/>
      <c r="S23" s="125">
        <f>T23+U23</f>
        <v>811.3</v>
      </c>
      <c r="T23" s="125">
        <v>811.3</v>
      </c>
      <c r="U23" s="125"/>
      <c r="V23" s="129">
        <f t="shared" si="5"/>
        <v>15.601923076923075</v>
      </c>
    </row>
    <row r="24" spans="1:22" ht="15" customHeight="1">
      <c r="A24" s="6">
        <v>10</v>
      </c>
      <c r="B24" s="108" t="s">
        <v>107</v>
      </c>
      <c r="C24" s="102" t="s">
        <v>76</v>
      </c>
      <c r="D24" s="166">
        <v>33</v>
      </c>
      <c r="E24" s="166"/>
      <c r="F24" s="142">
        <v>16</v>
      </c>
      <c r="G24" s="125">
        <f t="shared" si="6"/>
        <v>106.04</v>
      </c>
      <c r="H24" s="125">
        <v>106.04</v>
      </c>
      <c r="I24" s="125"/>
      <c r="J24" s="125">
        <f t="shared" si="7"/>
        <v>121.21</v>
      </c>
      <c r="K24" s="125">
        <v>121.21</v>
      </c>
      <c r="L24" s="125"/>
      <c r="M24" s="125">
        <f t="shared" si="8"/>
        <v>133.5</v>
      </c>
      <c r="N24" s="125">
        <v>133.5</v>
      </c>
      <c r="O24" s="125"/>
      <c r="P24" s="125">
        <f t="shared" si="9"/>
        <v>115.58</v>
      </c>
      <c r="Q24" s="125">
        <v>115.58</v>
      </c>
      <c r="R24" s="125"/>
      <c r="S24" s="125">
        <f>T24+U24</f>
        <v>93.96</v>
      </c>
      <c r="T24" s="125">
        <v>93.96</v>
      </c>
      <c r="U24" s="125"/>
      <c r="V24" s="129">
        <f t="shared" si="5"/>
        <v>5.8725</v>
      </c>
    </row>
    <row r="25" spans="1:22" ht="15" customHeight="1">
      <c r="A25" s="6">
        <v>11</v>
      </c>
      <c r="B25" s="108" t="s">
        <v>107</v>
      </c>
      <c r="C25" s="108" t="s">
        <v>51</v>
      </c>
      <c r="D25" s="56">
        <v>2</v>
      </c>
      <c r="E25" s="155"/>
      <c r="F25" s="155">
        <v>16</v>
      </c>
      <c r="G25" s="125">
        <f t="shared" si="6"/>
        <v>122.38</v>
      </c>
      <c r="H25" s="125">
        <v>122.38</v>
      </c>
      <c r="I25" s="125"/>
      <c r="J25" s="125">
        <f t="shared" si="7"/>
        <v>130.89</v>
      </c>
      <c r="K25" s="125">
        <v>130.89</v>
      </c>
      <c r="L25" s="125"/>
      <c r="M25" s="125">
        <f t="shared" si="8"/>
        <v>137.97</v>
      </c>
      <c r="N25" s="125">
        <v>137.97</v>
      </c>
      <c r="O25" s="125"/>
      <c r="P25" s="125">
        <f t="shared" si="9"/>
        <v>125.62</v>
      </c>
      <c r="Q25" s="125">
        <v>125.62</v>
      </c>
      <c r="R25" s="125"/>
      <c r="S25" s="125">
        <f>T25+U25</f>
        <v>134.38</v>
      </c>
      <c r="T25" s="125">
        <v>134.38</v>
      </c>
      <c r="U25" s="125"/>
      <c r="V25" s="129">
        <f t="shared" si="5"/>
        <v>8.39875</v>
      </c>
    </row>
    <row r="26" spans="1:22" ht="15" customHeight="1">
      <c r="A26" s="6">
        <v>12</v>
      </c>
      <c r="B26" s="108" t="s">
        <v>107</v>
      </c>
      <c r="C26" s="108" t="s">
        <v>51</v>
      </c>
      <c r="D26" s="56">
        <v>4</v>
      </c>
      <c r="E26" s="155"/>
      <c r="F26" s="155">
        <v>16</v>
      </c>
      <c r="G26" s="125">
        <f t="shared" si="6"/>
        <v>49.3</v>
      </c>
      <c r="H26" s="125">
        <v>49.3</v>
      </c>
      <c r="I26" s="125"/>
      <c r="J26" s="125">
        <f t="shared" si="7"/>
        <v>56.59</v>
      </c>
      <c r="K26" s="125">
        <v>56.59</v>
      </c>
      <c r="L26" s="125"/>
      <c r="M26" s="125">
        <f t="shared" si="8"/>
        <v>58.92</v>
      </c>
      <c r="N26" s="125">
        <v>58.92</v>
      </c>
      <c r="O26" s="125"/>
      <c r="P26" s="125">
        <f t="shared" si="9"/>
        <v>60.26</v>
      </c>
      <c r="Q26" s="125">
        <v>60.26</v>
      </c>
      <c r="R26" s="125"/>
      <c r="S26" s="125">
        <f>T26+U26</f>
        <v>48.87</v>
      </c>
      <c r="T26" s="125">
        <v>48.87</v>
      </c>
      <c r="U26" s="125"/>
      <c r="V26" s="129">
        <f t="shared" si="5"/>
        <v>3.054375</v>
      </c>
    </row>
    <row r="27" spans="1:22" ht="15" customHeight="1">
      <c r="A27" s="6">
        <v>13</v>
      </c>
      <c r="B27" s="108" t="s">
        <v>107</v>
      </c>
      <c r="C27" s="108" t="s">
        <v>28</v>
      </c>
      <c r="D27" s="56">
        <v>1</v>
      </c>
      <c r="E27" s="155"/>
      <c r="F27" s="155">
        <v>16</v>
      </c>
      <c r="G27" s="125">
        <f t="shared" si="6"/>
        <v>72.52</v>
      </c>
      <c r="H27" s="125">
        <v>72.52</v>
      </c>
      <c r="I27" s="125"/>
      <c r="J27" s="125">
        <f t="shared" si="7"/>
        <v>78.18</v>
      </c>
      <c r="K27" s="125">
        <v>78.18</v>
      </c>
      <c r="L27" s="125"/>
      <c r="M27" s="125">
        <f t="shared" si="8"/>
        <v>85</v>
      </c>
      <c r="N27" s="125">
        <v>85</v>
      </c>
      <c r="O27" s="125"/>
      <c r="P27" s="125">
        <f t="shared" si="9"/>
        <v>61.12</v>
      </c>
      <c r="Q27" s="125">
        <v>61.12</v>
      </c>
      <c r="R27" s="125"/>
      <c r="S27" s="125">
        <f>T27+U27</f>
        <v>59.33</v>
      </c>
      <c r="T27" s="125">
        <v>59.33</v>
      </c>
      <c r="U27" s="125"/>
      <c r="V27" s="129">
        <f t="shared" si="5"/>
        <v>3.708125</v>
      </c>
    </row>
    <row r="28" spans="1:22" ht="15" customHeight="1" hidden="1" outlineLevel="1">
      <c r="A28" s="6"/>
      <c r="B28" s="108" t="s">
        <v>107</v>
      </c>
      <c r="C28" s="102" t="s">
        <v>28</v>
      </c>
      <c r="D28" s="154">
        <v>66</v>
      </c>
      <c r="E28" s="154" t="s">
        <v>17</v>
      </c>
      <c r="F28" s="59"/>
      <c r="G28" s="125">
        <v>0</v>
      </c>
      <c r="H28" s="348" t="s">
        <v>129</v>
      </c>
      <c r="I28" s="349"/>
      <c r="J28" s="125">
        <v>0</v>
      </c>
      <c r="K28" s="348" t="s">
        <v>129</v>
      </c>
      <c r="L28" s="349"/>
      <c r="M28" s="125">
        <v>0</v>
      </c>
      <c r="N28" s="348" t="s">
        <v>129</v>
      </c>
      <c r="O28" s="349"/>
      <c r="P28" s="125">
        <v>0</v>
      </c>
      <c r="Q28" s="348" t="s">
        <v>129</v>
      </c>
      <c r="R28" s="349"/>
      <c r="S28" s="125">
        <v>0</v>
      </c>
      <c r="T28" s="348" t="s">
        <v>148</v>
      </c>
      <c r="U28" s="349"/>
      <c r="V28" s="129"/>
    </row>
    <row r="29" spans="1:22" ht="15" customHeight="1" collapsed="1">
      <c r="A29" s="156"/>
      <c r="B29" s="110" t="s">
        <v>8</v>
      </c>
      <c r="C29" s="74"/>
      <c r="D29" s="70"/>
      <c r="E29" s="70"/>
      <c r="F29" s="143">
        <f>SUM(F8:F28)</f>
        <v>300</v>
      </c>
      <c r="G29" s="78">
        <f aca="true" t="shared" si="10" ref="G29:L29">SUM(G8:G28)</f>
        <v>3492.7300000000005</v>
      </c>
      <c r="H29" s="78">
        <f t="shared" si="10"/>
        <v>3476.2100000000005</v>
      </c>
      <c r="I29" s="78">
        <f t="shared" si="10"/>
        <v>16.52</v>
      </c>
      <c r="J29" s="78">
        <f t="shared" si="10"/>
        <v>3719.91</v>
      </c>
      <c r="K29" s="78">
        <f t="shared" si="10"/>
        <v>3703.4300000000003</v>
      </c>
      <c r="L29" s="78">
        <f t="shared" si="10"/>
        <v>16.48</v>
      </c>
      <c r="M29" s="78">
        <f aca="true" t="shared" si="11" ref="M29:R29">SUM(M8:M28)</f>
        <v>3813.6699999999996</v>
      </c>
      <c r="N29" s="78">
        <f t="shared" si="11"/>
        <v>3797.33</v>
      </c>
      <c r="O29" s="78">
        <f t="shared" si="11"/>
        <v>16.34</v>
      </c>
      <c r="P29" s="78">
        <f t="shared" si="11"/>
        <v>3760.0699999999997</v>
      </c>
      <c r="Q29" s="78">
        <f t="shared" si="11"/>
        <v>3743.7299999999996</v>
      </c>
      <c r="R29" s="78">
        <f t="shared" si="11"/>
        <v>16.34</v>
      </c>
      <c r="S29" s="78">
        <f>SUM(S8:S28)</f>
        <v>3616.92</v>
      </c>
      <c r="T29" s="78">
        <f>SUM(T8:T28)</f>
        <v>3602.45</v>
      </c>
      <c r="U29" s="78">
        <f>SUM(U8:U28)</f>
        <v>14.47</v>
      </c>
      <c r="V29" s="153"/>
    </row>
    <row r="30" spans="1:22" ht="15" customHeight="1">
      <c r="A30" s="156"/>
      <c r="B30" s="416" t="s">
        <v>90</v>
      </c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</row>
    <row r="31" spans="1:22" ht="15" customHeight="1">
      <c r="A31" s="6">
        <v>1</v>
      </c>
      <c r="B31" s="108" t="s">
        <v>107</v>
      </c>
      <c r="C31" s="102" t="s">
        <v>64</v>
      </c>
      <c r="D31" s="172">
        <v>9</v>
      </c>
      <c r="E31" s="172" t="s">
        <v>17</v>
      </c>
      <c r="F31" s="109">
        <f>'[1]МКД'!$H$33</f>
        <v>26</v>
      </c>
      <c r="G31" s="125">
        <f aca="true" t="shared" si="12" ref="G31:G40">H31+I31</f>
        <v>120.83</v>
      </c>
      <c r="H31" s="125">
        <v>120.83</v>
      </c>
      <c r="I31" s="125"/>
      <c r="J31" s="125">
        <f aca="true" t="shared" si="13" ref="J31:J40">K31+L31</f>
        <v>118.83</v>
      </c>
      <c r="K31" s="125">
        <v>118.83</v>
      </c>
      <c r="L31" s="125"/>
      <c r="M31" s="125">
        <f aca="true" t="shared" si="14" ref="M31:M40">N31+O31</f>
        <v>118.83</v>
      </c>
      <c r="N31" s="125">
        <v>118.83</v>
      </c>
      <c r="O31" s="125"/>
      <c r="P31" s="125">
        <f aca="true" t="shared" si="15" ref="P31:P40">Q31+R31</f>
        <v>118.83</v>
      </c>
      <c r="Q31" s="125">
        <v>118.83</v>
      </c>
      <c r="R31" s="125"/>
      <c r="S31" s="125">
        <f aca="true" t="shared" si="16" ref="S31:S40">T31+U31</f>
        <v>118.83</v>
      </c>
      <c r="T31" s="125">
        <v>118.83</v>
      </c>
      <c r="U31" s="125"/>
      <c r="V31" s="129">
        <f>S31/F31</f>
        <v>4.570384615384615</v>
      </c>
    </row>
    <row r="32" spans="1:22" ht="15" customHeight="1">
      <c r="A32" s="6">
        <v>2</v>
      </c>
      <c r="B32" s="108" t="s">
        <v>107</v>
      </c>
      <c r="C32" s="108" t="s">
        <v>64</v>
      </c>
      <c r="D32" s="56">
        <v>11</v>
      </c>
      <c r="E32" s="155"/>
      <c r="F32" s="155">
        <v>27</v>
      </c>
      <c r="G32" s="125">
        <f t="shared" si="12"/>
        <v>263.18</v>
      </c>
      <c r="H32" s="125">
        <v>263.18</v>
      </c>
      <c r="I32" s="128"/>
      <c r="J32" s="125">
        <f t="shared" si="13"/>
        <v>263.18</v>
      </c>
      <c r="K32" s="125">
        <v>263.18</v>
      </c>
      <c r="L32" s="128"/>
      <c r="M32" s="125">
        <f t="shared" si="14"/>
        <v>263.18</v>
      </c>
      <c r="N32" s="125">
        <v>263.18</v>
      </c>
      <c r="O32" s="128"/>
      <c r="P32" s="125">
        <f t="shared" si="15"/>
        <v>263.18</v>
      </c>
      <c r="Q32" s="125">
        <v>263.18</v>
      </c>
      <c r="R32" s="128"/>
      <c r="S32" s="125">
        <f t="shared" si="16"/>
        <v>263.18</v>
      </c>
      <c r="T32" s="125">
        <v>263.18</v>
      </c>
      <c r="U32" s="128"/>
      <c r="V32" s="129">
        <f aca="true" t="shared" si="17" ref="V32:V40">S32/F32</f>
        <v>9.747407407407408</v>
      </c>
    </row>
    <row r="33" spans="1:22" ht="15" customHeight="1">
      <c r="A33" s="6">
        <v>3</v>
      </c>
      <c r="B33" s="108" t="s">
        <v>107</v>
      </c>
      <c r="C33" s="102" t="s">
        <v>64</v>
      </c>
      <c r="D33" s="172">
        <v>14</v>
      </c>
      <c r="E33" s="172"/>
      <c r="F33" s="109">
        <f>'[2]МКД'!$H$235</f>
        <v>8</v>
      </c>
      <c r="G33" s="125">
        <f t="shared" si="12"/>
        <v>34.85</v>
      </c>
      <c r="H33" s="125">
        <v>34.85</v>
      </c>
      <c r="I33" s="128"/>
      <c r="J33" s="125">
        <f t="shared" si="13"/>
        <v>34.85</v>
      </c>
      <c r="K33" s="125">
        <v>34.85</v>
      </c>
      <c r="L33" s="128"/>
      <c r="M33" s="125">
        <f t="shared" si="14"/>
        <v>34.85</v>
      </c>
      <c r="N33" s="125">
        <v>34.85</v>
      </c>
      <c r="O33" s="128"/>
      <c r="P33" s="125">
        <f t="shared" si="15"/>
        <v>34.85</v>
      </c>
      <c r="Q33" s="125">
        <v>34.85</v>
      </c>
      <c r="R33" s="128"/>
      <c r="S33" s="125">
        <f t="shared" si="16"/>
        <v>34.85</v>
      </c>
      <c r="T33" s="125">
        <v>34.85</v>
      </c>
      <c r="U33" s="128"/>
      <c r="V33" s="129">
        <f t="shared" si="17"/>
        <v>4.35625</v>
      </c>
    </row>
    <row r="34" spans="1:22" ht="15" customHeight="1">
      <c r="A34" s="6">
        <v>4</v>
      </c>
      <c r="B34" s="108" t="s">
        <v>107</v>
      </c>
      <c r="C34" s="102" t="s">
        <v>35</v>
      </c>
      <c r="D34" s="173">
        <v>24</v>
      </c>
      <c r="E34" s="173" t="s">
        <v>18</v>
      </c>
      <c r="F34" s="109">
        <f>'[3]МКД'!$H$98</f>
        <v>20</v>
      </c>
      <c r="G34" s="125">
        <f t="shared" si="12"/>
        <v>30.66</v>
      </c>
      <c r="H34" s="125">
        <v>30.66</v>
      </c>
      <c r="I34" s="128"/>
      <c r="J34" s="125">
        <f t="shared" si="13"/>
        <v>30.66</v>
      </c>
      <c r="K34" s="125">
        <v>30.66</v>
      </c>
      <c r="L34" s="128"/>
      <c r="M34" s="125">
        <f t="shared" si="14"/>
        <v>30.66</v>
      </c>
      <c r="N34" s="125">
        <v>30.66</v>
      </c>
      <c r="O34" s="128"/>
      <c r="P34" s="125">
        <f t="shared" si="15"/>
        <v>30.66</v>
      </c>
      <c r="Q34" s="125">
        <v>30.66</v>
      </c>
      <c r="R34" s="128"/>
      <c r="S34" s="125">
        <f t="shared" si="16"/>
        <v>30.66</v>
      </c>
      <c r="T34" s="125">
        <v>30.66</v>
      </c>
      <c r="U34" s="128"/>
      <c r="V34" s="129">
        <f t="shared" si="17"/>
        <v>1.533</v>
      </c>
    </row>
    <row r="35" spans="1:22" ht="15" customHeight="1">
      <c r="A35" s="6">
        <v>5</v>
      </c>
      <c r="B35" s="108" t="s">
        <v>107</v>
      </c>
      <c r="C35" s="102" t="s">
        <v>72</v>
      </c>
      <c r="D35" s="172">
        <v>2</v>
      </c>
      <c r="E35" s="172"/>
      <c r="F35" s="109">
        <f>'[3]МКД'!$H$132</f>
        <v>8</v>
      </c>
      <c r="G35" s="125">
        <f t="shared" si="12"/>
        <v>36.91</v>
      </c>
      <c r="H35" s="125">
        <v>36.91</v>
      </c>
      <c r="I35" s="128"/>
      <c r="J35" s="125">
        <f t="shared" si="13"/>
        <v>36.91</v>
      </c>
      <c r="K35" s="125">
        <v>36.91</v>
      </c>
      <c r="L35" s="128"/>
      <c r="M35" s="125">
        <f t="shared" si="14"/>
        <v>36.91</v>
      </c>
      <c r="N35" s="125">
        <v>36.91</v>
      </c>
      <c r="O35" s="128"/>
      <c r="P35" s="125">
        <f t="shared" si="15"/>
        <v>36.91</v>
      </c>
      <c r="Q35" s="125">
        <v>36.91</v>
      </c>
      <c r="R35" s="128"/>
      <c r="S35" s="125">
        <f t="shared" si="16"/>
        <v>36.91</v>
      </c>
      <c r="T35" s="125">
        <v>36.91</v>
      </c>
      <c r="U35" s="128"/>
      <c r="V35" s="129">
        <f t="shared" si="17"/>
        <v>4.61375</v>
      </c>
    </row>
    <row r="36" spans="1:22" ht="15" customHeight="1">
      <c r="A36" s="6">
        <v>6</v>
      </c>
      <c r="B36" s="108" t="s">
        <v>107</v>
      </c>
      <c r="C36" s="102" t="s">
        <v>72</v>
      </c>
      <c r="D36" s="300">
        <v>6</v>
      </c>
      <c r="E36" s="300"/>
      <c r="F36" s="109">
        <v>8</v>
      </c>
      <c r="G36" s="125"/>
      <c r="H36" s="125"/>
      <c r="I36" s="128"/>
      <c r="J36" s="125"/>
      <c r="K36" s="125"/>
      <c r="L36" s="128"/>
      <c r="M36" s="125"/>
      <c r="N36" s="125"/>
      <c r="O36" s="128"/>
      <c r="P36" s="125"/>
      <c r="Q36" s="125"/>
      <c r="R36" s="128"/>
      <c r="S36" s="125">
        <f t="shared" si="16"/>
        <v>75.24</v>
      </c>
      <c r="T36" s="125">
        <v>75.24</v>
      </c>
      <c r="U36" s="128"/>
      <c r="V36" s="129">
        <f t="shared" si="17"/>
        <v>9.405</v>
      </c>
    </row>
    <row r="37" spans="1:22" ht="15" customHeight="1">
      <c r="A37" s="6">
        <v>7</v>
      </c>
      <c r="B37" s="108" t="s">
        <v>107</v>
      </c>
      <c r="C37" s="102" t="s">
        <v>72</v>
      </c>
      <c r="D37" s="300">
        <v>10</v>
      </c>
      <c r="E37" s="300"/>
      <c r="F37" s="109">
        <v>12</v>
      </c>
      <c r="G37" s="125"/>
      <c r="H37" s="125"/>
      <c r="I37" s="128"/>
      <c r="J37" s="125"/>
      <c r="K37" s="125"/>
      <c r="L37" s="128"/>
      <c r="M37" s="125"/>
      <c r="N37" s="125"/>
      <c r="O37" s="128"/>
      <c r="P37" s="125"/>
      <c r="Q37" s="125"/>
      <c r="R37" s="128"/>
      <c r="S37" s="125">
        <f t="shared" si="16"/>
        <v>69.41</v>
      </c>
      <c r="T37" s="125">
        <v>69.41</v>
      </c>
      <c r="U37" s="128"/>
      <c r="V37" s="129">
        <f t="shared" si="17"/>
        <v>5.784166666666667</v>
      </c>
    </row>
    <row r="38" spans="1:22" ht="15" customHeight="1">
      <c r="A38" s="6">
        <v>8</v>
      </c>
      <c r="B38" s="108" t="s">
        <v>107</v>
      </c>
      <c r="C38" s="102" t="s">
        <v>73</v>
      </c>
      <c r="D38" s="291">
        <v>1</v>
      </c>
      <c r="E38" s="291"/>
      <c r="F38" s="109">
        <v>12</v>
      </c>
      <c r="G38" s="125"/>
      <c r="H38" s="125"/>
      <c r="I38" s="128"/>
      <c r="J38" s="125"/>
      <c r="K38" s="125"/>
      <c r="L38" s="128"/>
      <c r="M38" s="125"/>
      <c r="N38" s="125"/>
      <c r="O38" s="128"/>
      <c r="P38" s="125">
        <f t="shared" si="15"/>
        <v>91.47</v>
      </c>
      <c r="Q38" s="125">
        <v>91.47</v>
      </c>
      <c r="R38" s="128"/>
      <c r="S38" s="125">
        <f t="shared" si="16"/>
        <v>84.14</v>
      </c>
      <c r="T38" s="125">
        <v>84.14</v>
      </c>
      <c r="U38" s="128"/>
      <c r="V38" s="129">
        <f t="shared" si="17"/>
        <v>7.011666666666667</v>
      </c>
    </row>
    <row r="39" spans="1:22" ht="15" customHeight="1">
      <c r="A39" s="6">
        <v>9</v>
      </c>
      <c r="B39" s="108" t="s">
        <v>107</v>
      </c>
      <c r="C39" s="102" t="s">
        <v>76</v>
      </c>
      <c r="D39" s="154">
        <v>45</v>
      </c>
      <c r="E39" s="154"/>
      <c r="F39" s="109">
        <f>'[2]МКД'!$H$256</f>
        <v>12</v>
      </c>
      <c r="G39" s="125">
        <f t="shared" si="12"/>
        <v>23.48</v>
      </c>
      <c r="H39" s="125">
        <v>23.48</v>
      </c>
      <c r="I39" s="125"/>
      <c r="J39" s="125">
        <f t="shared" si="13"/>
        <v>23.48</v>
      </c>
      <c r="K39" s="125">
        <v>23.48</v>
      </c>
      <c r="L39" s="125"/>
      <c r="M39" s="125">
        <f t="shared" si="14"/>
        <v>23.48</v>
      </c>
      <c r="N39" s="125">
        <v>23.48</v>
      </c>
      <c r="O39" s="125"/>
      <c r="P39" s="125">
        <f t="shared" si="15"/>
        <v>23.48</v>
      </c>
      <c r="Q39" s="125">
        <v>23.48</v>
      </c>
      <c r="R39" s="125"/>
      <c r="S39" s="125">
        <f t="shared" si="16"/>
        <v>23.48</v>
      </c>
      <c r="T39" s="125">
        <v>23.48</v>
      </c>
      <c r="U39" s="125"/>
      <c r="V39" s="129">
        <f t="shared" si="17"/>
        <v>1.9566666666666668</v>
      </c>
    </row>
    <row r="40" spans="1:22" ht="15" customHeight="1">
      <c r="A40" s="6">
        <v>10</v>
      </c>
      <c r="B40" s="108" t="s">
        <v>107</v>
      </c>
      <c r="C40" s="102" t="s">
        <v>28</v>
      </c>
      <c r="D40" s="172">
        <v>66</v>
      </c>
      <c r="E40" s="172" t="s">
        <v>17</v>
      </c>
      <c r="F40" s="59">
        <f>'[2]МКД'!$H$231</f>
        <v>2</v>
      </c>
      <c r="G40" s="125">
        <f t="shared" si="12"/>
        <v>15.04</v>
      </c>
      <c r="H40" s="125">
        <v>15.04</v>
      </c>
      <c r="I40" s="125"/>
      <c r="J40" s="125">
        <f t="shared" si="13"/>
        <v>15.04</v>
      </c>
      <c r="K40" s="125">
        <v>15.04</v>
      </c>
      <c r="L40" s="125"/>
      <c r="M40" s="125">
        <f t="shared" si="14"/>
        <v>15.04</v>
      </c>
      <c r="N40" s="125">
        <v>15.04</v>
      </c>
      <c r="O40" s="125"/>
      <c r="P40" s="125">
        <f t="shared" si="15"/>
        <v>15.04</v>
      </c>
      <c r="Q40" s="125">
        <v>15.04</v>
      </c>
      <c r="R40" s="125"/>
      <c r="S40" s="125">
        <f t="shared" si="16"/>
        <v>15.04</v>
      </c>
      <c r="T40" s="125">
        <v>15.04</v>
      </c>
      <c r="U40" s="125"/>
      <c r="V40" s="129">
        <f t="shared" si="17"/>
        <v>7.52</v>
      </c>
    </row>
    <row r="41" spans="1:22" ht="15" customHeight="1">
      <c r="A41" s="156"/>
      <c r="B41" s="110" t="s">
        <v>8</v>
      </c>
      <c r="C41" s="74"/>
      <c r="D41" s="70"/>
      <c r="E41" s="70"/>
      <c r="F41" s="111">
        <f>SUM(F31:F40)</f>
        <v>135</v>
      </c>
      <c r="G41" s="78">
        <f aca="true" t="shared" si="18" ref="G41:L41">SUM(G31:G40)</f>
        <v>524.95</v>
      </c>
      <c r="H41" s="78">
        <f t="shared" si="18"/>
        <v>524.95</v>
      </c>
      <c r="I41" s="78">
        <f t="shared" si="18"/>
        <v>0</v>
      </c>
      <c r="J41" s="78">
        <f t="shared" si="18"/>
        <v>522.95</v>
      </c>
      <c r="K41" s="78">
        <f t="shared" si="18"/>
        <v>522.95</v>
      </c>
      <c r="L41" s="78">
        <f t="shared" si="18"/>
        <v>0</v>
      </c>
      <c r="M41" s="78">
        <f aca="true" t="shared" si="19" ref="M41:R41">SUM(M31:M40)</f>
        <v>522.95</v>
      </c>
      <c r="N41" s="78">
        <f t="shared" si="19"/>
        <v>522.95</v>
      </c>
      <c r="O41" s="78">
        <f t="shared" si="19"/>
        <v>0</v>
      </c>
      <c r="P41" s="78">
        <f t="shared" si="19"/>
        <v>614.4200000000001</v>
      </c>
      <c r="Q41" s="78">
        <f t="shared" si="19"/>
        <v>614.4200000000001</v>
      </c>
      <c r="R41" s="78">
        <f t="shared" si="19"/>
        <v>0</v>
      </c>
      <c r="S41" s="78">
        <f>SUM(S31:S40)</f>
        <v>751.74</v>
      </c>
      <c r="T41" s="78">
        <f>SUM(T31:T40)</f>
        <v>751.74</v>
      </c>
      <c r="U41" s="78">
        <f>SUM(U31:U40)</f>
        <v>0</v>
      </c>
      <c r="V41" s="78"/>
    </row>
    <row r="42" spans="2:22" ht="15" customHeight="1">
      <c r="B42" s="28"/>
      <c r="C42" s="28"/>
      <c r="D42" s="39"/>
      <c r="E42" s="39"/>
      <c r="F42" s="39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2:22" ht="15">
      <c r="B43" s="28"/>
      <c r="C43" s="112"/>
      <c r="D43" s="39"/>
      <c r="E43" s="39"/>
      <c r="F43" s="39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</sheetData>
  <sheetProtection/>
  <mergeCells count="54">
    <mergeCell ref="T19:U19"/>
    <mergeCell ref="T22:U22"/>
    <mergeCell ref="T28:U28"/>
    <mergeCell ref="T20:U20"/>
    <mergeCell ref="T21:U21"/>
    <mergeCell ref="S5:U5"/>
    <mergeCell ref="S6:S7"/>
    <mergeCell ref="T6:U6"/>
    <mergeCell ref="T9:U9"/>
    <mergeCell ref="T10:U10"/>
    <mergeCell ref="T17:U17"/>
    <mergeCell ref="H19:I19"/>
    <mergeCell ref="H28:I28"/>
    <mergeCell ref="G5:I5"/>
    <mergeCell ref="G6:G7"/>
    <mergeCell ref="H6:I6"/>
    <mergeCell ref="H9:I9"/>
    <mergeCell ref="H10:I10"/>
    <mergeCell ref="H17:I17"/>
    <mergeCell ref="B2:V2"/>
    <mergeCell ref="B5:B7"/>
    <mergeCell ref="C5:E5"/>
    <mergeCell ref="F5:F7"/>
    <mergeCell ref="V5:V7"/>
    <mergeCell ref="C6:C7"/>
    <mergeCell ref="D6:D7"/>
    <mergeCell ref="E6:E7"/>
    <mergeCell ref="M5:O5"/>
    <mergeCell ref="M6:M7"/>
    <mergeCell ref="B30:V30"/>
    <mergeCell ref="A5:A7"/>
    <mergeCell ref="K19:L19"/>
    <mergeCell ref="K28:L28"/>
    <mergeCell ref="J5:L5"/>
    <mergeCell ref="J6:J7"/>
    <mergeCell ref="K6:L6"/>
    <mergeCell ref="K9:L9"/>
    <mergeCell ref="K10:L10"/>
    <mergeCell ref="K17:L17"/>
    <mergeCell ref="N6:O6"/>
    <mergeCell ref="N9:O9"/>
    <mergeCell ref="N10:O10"/>
    <mergeCell ref="N17:O17"/>
    <mergeCell ref="N19:O19"/>
    <mergeCell ref="N28:O28"/>
    <mergeCell ref="Q19:R19"/>
    <mergeCell ref="Q28:R28"/>
    <mergeCell ref="P5:R5"/>
    <mergeCell ref="P6:P7"/>
    <mergeCell ref="Q6:R6"/>
    <mergeCell ref="Q9:R9"/>
    <mergeCell ref="Q10:R10"/>
    <mergeCell ref="Q17:R17"/>
    <mergeCell ref="Q22:R2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V56"/>
  <sheetViews>
    <sheetView view="pageBreakPreview" zoomScaleSheetLayoutView="100" zoomScalePageLayoutView="0" workbookViewId="0" topLeftCell="A1">
      <selection activeCell="V38" sqref="V38"/>
    </sheetView>
  </sheetViews>
  <sheetFormatPr defaultColWidth="9.140625" defaultRowHeight="15" outlineLevelRow="1" outlineLevelCol="1"/>
  <cols>
    <col min="2" max="2" width="16.28125" style="0" customWidth="1"/>
    <col min="3" max="3" width="20.8515625" style="0" customWidth="1"/>
    <col min="6" max="6" width="11.421875" style="0" customWidth="1"/>
    <col min="7" max="7" width="11.28125" style="0" hidden="1" customWidth="1" outlineLevel="1" collapsed="1"/>
    <col min="8" max="9" width="11.28125" style="0" hidden="1" customWidth="1" outlineLevel="1"/>
    <col min="10" max="10" width="11.28125" style="0" hidden="1" customWidth="1" outlineLevel="1" collapsed="1"/>
    <col min="11" max="12" width="11.28125" style="0" hidden="1" customWidth="1" outlineLevel="1"/>
    <col min="13" max="13" width="11.28125" style="0" hidden="1" customWidth="1" outlineLevel="1" collapsed="1"/>
    <col min="14" max="15" width="11.28125" style="0" hidden="1" customWidth="1" outlineLevel="1"/>
    <col min="16" max="16" width="11.28125" style="0" hidden="1" customWidth="1" outlineLevel="1" collapsed="1"/>
    <col min="17" max="18" width="11.28125" style="0" hidden="1" customWidth="1" outlineLevel="1"/>
    <col min="19" max="19" width="11.28125" style="0" customWidth="1" collapsed="1"/>
    <col min="20" max="21" width="11.28125" style="0" customWidth="1"/>
    <col min="22" max="22" width="15.421875" style="0" customWidth="1"/>
  </cols>
  <sheetData>
    <row r="1" spans="2:22" ht="15">
      <c r="B1" s="28"/>
      <c r="C1" s="28"/>
      <c r="D1" s="39"/>
      <c r="E1" s="39"/>
      <c r="F1" s="39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2:22" ht="15">
      <c r="B2" s="389" t="s">
        <v>10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2:22" ht="15">
      <c r="B3" s="28"/>
      <c r="C3" s="28"/>
      <c r="D3" s="39"/>
      <c r="E3" s="39"/>
      <c r="F3" s="39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2:22" ht="15">
      <c r="B4" s="28"/>
      <c r="C4" s="28"/>
      <c r="D4" s="39"/>
      <c r="E4" s="39"/>
      <c r="F4" s="39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 t="s">
        <v>9</v>
      </c>
    </row>
    <row r="5" spans="1:22" ht="30.75" customHeight="1">
      <c r="A5" s="310" t="s">
        <v>0</v>
      </c>
      <c r="B5" s="358" t="s">
        <v>12</v>
      </c>
      <c r="C5" s="358" t="s">
        <v>1</v>
      </c>
      <c r="D5" s="358"/>
      <c r="E5" s="358"/>
      <c r="F5" s="373" t="s">
        <v>61</v>
      </c>
      <c r="G5" s="411" t="s">
        <v>137</v>
      </c>
      <c r="H5" s="412"/>
      <c r="I5" s="413"/>
      <c r="J5" s="411" t="s">
        <v>141</v>
      </c>
      <c r="K5" s="412"/>
      <c r="L5" s="413"/>
      <c r="M5" s="411" t="s">
        <v>143</v>
      </c>
      <c r="N5" s="412"/>
      <c r="O5" s="413"/>
      <c r="P5" s="411" t="s">
        <v>146</v>
      </c>
      <c r="Q5" s="412"/>
      <c r="R5" s="413"/>
      <c r="S5" s="411" t="s">
        <v>150</v>
      </c>
      <c r="T5" s="412"/>
      <c r="U5" s="413"/>
      <c r="V5" s="419" t="s">
        <v>84</v>
      </c>
    </row>
    <row r="6" spans="1:22" ht="15">
      <c r="A6" s="310"/>
      <c r="B6" s="358"/>
      <c r="C6" s="358" t="s">
        <v>2</v>
      </c>
      <c r="D6" s="358" t="s">
        <v>3</v>
      </c>
      <c r="E6" s="358" t="s">
        <v>4</v>
      </c>
      <c r="F6" s="374"/>
      <c r="G6" s="414" t="s">
        <v>5</v>
      </c>
      <c r="H6" s="382" t="s">
        <v>11</v>
      </c>
      <c r="I6" s="383"/>
      <c r="J6" s="414" t="s">
        <v>5</v>
      </c>
      <c r="K6" s="382" t="s">
        <v>11</v>
      </c>
      <c r="L6" s="383"/>
      <c r="M6" s="414" t="s">
        <v>5</v>
      </c>
      <c r="N6" s="382" t="s">
        <v>11</v>
      </c>
      <c r="O6" s="383"/>
      <c r="P6" s="414" t="s">
        <v>5</v>
      </c>
      <c r="Q6" s="382" t="s">
        <v>11</v>
      </c>
      <c r="R6" s="383"/>
      <c r="S6" s="414" t="s">
        <v>5</v>
      </c>
      <c r="T6" s="382" t="s">
        <v>11</v>
      </c>
      <c r="U6" s="383"/>
      <c r="V6" s="419"/>
    </row>
    <row r="7" spans="1:22" ht="45">
      <c r="A7" s="310"/>
      <c r="B7" s="373"/>
      <c r="C7" s="373"/>
      <c r="D7" s="373"/>
      <c r="E7" s="373"/>
      <c r="F7" s="374"/>
      <c r="G7" s="415"/>
      <c r="H7" s="64" t="s">
        <v>6</v>
      </c>
      <c r="I7" s="64" t="s">
        <v>7</v>
      </c>
      <c r="J7" s="415"/>
      <c r="K7" s="64" t="s">
        <v>6</v>
      </c>
      <c r="L7" s="64" t="s">
        <v>7</v>
      </c>
      <c r="M7" s="415"/>
      <c r="N7" s="64" t="s">
        <v>6</v>
      </c>
      <c r="O7" s="64" t="s">
        <v>7</v>
      </c>
      <c r="P7" s="415"/>
      <c r="Q7" s="64" t="s">
        <v>6</v>
      </c>
      <c r="R7" s="64" t="s">
        <v>7</v>
      </c>
      <c r="S7" s="415"/>
      <c r="T7" s="64" t="s">
        <v>6</v>
      </c>
      <c r="U7" s="64" t="s">
        <v>7</v>
      </c>
      <c r="V7" s="419"/>
    </row>
    <row r="8" spans="1:22" ht="15" hidden="1" outlineLevel="1">
      <c r="A8" s="6"/>
      <c r="B8" s="108" t="s">
        <v>122</v>
      </c>
      <c r="C8" s="79" t="s">
        <v>47</v>
      </c>
      <c r="D8" s="171">
        <v>1</v>
      </c>
      <c r="E8" s="171"/>
      <c r="F8" s="171"/>
      <c r="G8" s="48">
        <f aca="true" t="shared" si="0" ref="G8:G15">H8+I8</f>
        <v>96</v>
      </c>
      <c r="H8" s="246">
        <v>96</v>
      </c>
      <c r="I8" s="125"/>
      <c r="J8" s="48">
        <f aca="true" t="shared" si="1" ref="J8:J15">K8+L8</f>
        <v>96</v>
      </c>
      <c r="K8" s="246">
        <v>96</v>
      </c>
      <c r="L8" s="125"/>
      <c r="M8" s="48">
        <f aca="true" t="shared" si="2" ref="M8:M19">N8+O8</f>
        <v>108</v>
      </c>
      <c r="N8" s="246">
        <v>108</v>
      </c>
      <c r="O8" s="125"/>
      <c r="P8" s="48">
        <f>Q8+R8</f>
        <v>98</v>
      </c>
      <c r="Q8" s="246">
        <v>98</v>
      </c>
      <c r="R8" s="125"/>
      <c r="S8" s="48">
        <f>T8+U8</f>
        <v>0</v>
      </c>
      <c r="T8" s="246"/>
      <c r="U8" s="125"/>
      <c r="V8" s="129"/>
    </row>
    <row r="9" spans="1:22" ht="15" collapsed="1">
      <c r="A9" s="6">
        <v>1</v>
      </c>
      <c r="B9" s="108" t="s">
        <v>122</v>
      </c>
      <c r="C9" s="118" t="s">
        <v>47</v>
      </c>
      <c r="D9" s="148">
        <v>13</v>
      </c>
      <c r="E9" s="148"/>
      <c r="F9" s="109">
        <v>23</v>
      </c>
      <c r="G9" s="48">
        <f t="shared" si="0"/>
        <v>60</v>
      </c>
      <c r="H9" s="246">
        <v>60</v>
      </c>
      <c r="I9" s="125"/>
      <c r="J9" s="48">
        <f t="shared" si="1"/>
        <v>62</v>
      </c>
      <c r="K9" s="246">
        <v>62</v>
      </c>
      <c r="L9" s="125"/>
      <c r="M9" s="48">
        <f t="shared" si="2"/>
        <v>59</v>
      </c>
      <c r="N9" s="246">
        <v>59</v>
      </c>
      <c r="O9" s="125"/>
      <c r="P9" s="48">
        <f>Q9+R9</f>
        <v>53</v>
      </c>
      <c r="Q9" s="246">
        <v>53</v>
      </c>
      <c r="R9" s="125"/>
      <c r="S9" s="48">
        <f>T9+U9</f>
        <v>47</v>
      </c>
      <c r="T9" s="246">
        <v>47</v>
      </c>
      <c r="U9" s="125"/>
      <c r="V9" s="129">
        <f aca="true" t="shared" si="3" ref="V9:V35">S9/F9</f>
        <v>2.0434782608695654</v>
      </c>
    </row>
    <row r="10" spans="1:22" ht="15">
      <c r="A10" s="6">
        <v>2</v>
      </c>
      <c r="B10" s="108" t="s">
        <v>122</v>
      </c>
      <c r="C10" s="102" t="s">
        <v>64</v>
      </c>
      <c r="D10" s="164">
        <v>9</v>
      </c>
      <c r="E10" s="164" t="s">
        <v>17</v>
      </c>
      <c r="F10" s="109">
        <v>25</v>
      </c>
      <c r="G10" s="48">
        <f t="shared" si="0"/>
        <v>203</v>
      </c>
      <c r="H10" s="246">
        <v>203</v>
      </c>
      <c r="I10" s="125"/>
      <c r="J10" s="48">
        <f t="shared" si="1"/>
        <v>119</v>
      </c>
      <c r="K10" s="246">
        <v>119</v>
      </c>
      <c r="L10" s="125"/>
      <c r="M10" s="48">
        <f t="shared" si="2"/>
        <v>121</v>
      </c>
      <c r="N10" s="246">
        <v>121</v>
      </c>
      <c r="O10" s="125"/>
      <c r="P10" s="48">
        <f>Q10+R10</f>
        <v>145</v>
      </c>
      <c r="Q10" s="246">
        <v>145</v>
      </c>
      <c r="R10" s="125"/>
      <c r="S10" s="48">
        <f>T10+U10</f>
        <v>129</v>
      </c>
      <c r="T10" s="246">
        <v>129</v>
      </c>
      <c r="U10" s="125"/>
      <c r="V10" s="129">
        <f t="shared" si="3"/>
        <v>5.16</v>
      </c>
    </row>
    <row r="11" spans="1:22" ht="15">
      <c r="A11" s="6">
        <v>3</v>
      </c>
      <c r="B11" s="108" t="s">
        <v>122</v>
      </c>
      <c r="C11" s="102" t="s">
        <v>64</v>
      </c>
      <c r="D11" s="148">
        <v>11</v>
      </c>
      <c r="E11" s="148"/>
      <c r="F11" s="109">
        <v>27</v>
      </c>
      <c r="G11" s="48">
        <f t="shared" si="0"/>
        <v>306</v>
      </c>
      <c r="H11" s="246">
        <v>306</v>
      </c>
      <c r="I11" s="125"/>
      <c r="J11" s="48">
        <f t="shared" si="1"/>
        <v>399</v>
      </c>
      <c r="K11" s="246">
        <v>399</v>
      </c>
      <c r="L11" s="125"/>
      <c r="M11" s="48">
        <f t="shared" si="2"/>
        <v>385</v>
      </c>
      <c r="N11" s="246">
        <v>385</v>
      </c>
      <c r="O11" s="125"/>
      <c r="P11" s="48">
        <f>Q11+R11</f>
        <v>303</v>
      </c>
      <c r="Q11" s="246">
        <v>303</v>
      </c>
      <c r="R11" s="125"/>
      <c r="S11" s="48">
        <f>T11+U11</f>
        <v>329</v>
      </c>
      <c r="T11" s="246">
        <v>329</v>
      </c>
      <c r="U11" s="125"/>
      <c r="V11" s="129">
        <f t="shared" si="3"/>
        <v>12.185185185185185</v>
      </c>
    </row>
    <row r="12" spans="1:22" ht="15" hidden="1" outlineLevel="1">
      <c r="A12" s="6"/>
      <c r="B12" s="108" t="s">
        <v>122</v>
      </c>
      <c r="C12" s="102" t="s">
        <v>64</v>
      </c>
      <c r="D12" s="164">
        <v>14</v>
      </c>
      <c r="E12" s="164"/>
      <c r="F12" s="109"/>
      <c r="G12" s="48">
        <f t="shared" si="0"/>
        <v>30</v>
      </c>
      <c r="H12" s="246">
        <v>30</v>
      </c>
      <c r="I12" s="125"/>
      <c r="J12" s="48">
        <f t="shared" si="1"/>
        <v>49</v>
      </c>
      <c r="K12" s="246">
        <v>49</v>
      </c>
      <c r="L12" s="125"/>
      <c r="M12" s="48"/>
      <c r="N12" s="246"/>
      <c r="O12" s="125"/>
      <c r="P12" s="48"/>
      <c r="Q12" s="246"/>
      <c r="R12" s="125"/>
      <c r="S12" s="48"/>
      <c r="T12" s="246"/>
      <c r="U12" s="125"/>
      <c r="V12" s="129"/>
    </row>
    <row r="13" spans="1:22" ht="15" collapsed="1">
      <c r="A13" s="6">
        <v>4</v>
      </c>
      <c r="B13" s="108" t="s">
        <v>122</v>
      </c>
      <c r="C13" s="102" t="s">
        <v>64</v>
      </c>
      <c r="D13" s="148">
        <v>16</v>
      </c>
      <c r="E13" s="148"/>
      <c r="F13" s="109">
        <v>27</v>
      </c>
      <c r="G13" s="48">
        <f t="shared" si="0"/>
        <v>311</v>
      </c>
      <c r="H13" s="246">
        <v>311</v>
      </c>
      <c r="I13" s="125"/>
      <c r="J13" s="48">
        <f t="shared" si="1"/>
        <v>405</v>
      </c>
      <c r="K13" s="246">
        <v>405</v>
      </c>
      <c r="L13" s="125"/>
      <c r="M13" s="48">
        <f t="shared" si="2"/>
        <v>401</v>
      </c>
      <c r="N13" s="246">
        <v>401</v>
      </c>
      <c r="O13" s="125"/>
      <c r="P13" s="48">
        <f>Q13+R13</f>
        <v>412</v>
      </c>
      <c r="Q13" s="246">
        <v>412</v>
      </c>
      <c r="R13" s="125"/>
      <c r="S13" s="48">
        <f>T13+U13</f>
        <v>398</v>
      </c>
      <c r="T13" s="246">
        <v>398</v>
      </c>
      <c r="U13" s="125"/>
      <c r="V13" s="129">
        <f t="shared" si="3"/>
        <v>14.74074074074074</v>
      </c>
    </row>
    <row r="14" spans="1:22" ht="15">
      <c r="A14" s="6">
        <v>5</v>
      </c>
      <c r="B14" s="108" t="s">
        <v>122</v>
      </c>
      <c r="C14" s="102" t="s">
        <v>66</v>
      </c>
      <c r="D14" s="261">
        <v>3</v>
      </c>
      <c r="E14" s="261"/>
      <c r="F14" s="109">
        <v>3</v>
      </c>
      <c r="G14" s="48">
        <f t="shared" si="0"/>
        <v>56</v>
      </c>
      <c r="H14" s="246">
        <v>56</v>
      </c>
      <c r="I14" s="125"/>
      <c r="J14" s="48">
        <f t="shared" si="1"/>
        <v>56</v>
      </c>
      <c r="K14" s="246">
        <v>56</v>
      </c>
      <c r="L14" s="125"/>
      <c r="M14" s="48">
        <f t="shared" si="2"/>
        <v>61</v>
      </c>
      <c r="N14" s="246">
        <v>61</v>
      </c>
      <c r="O14" s="125"/>
      <c r="P14" s="48">
        <f>Q14+R14</f>
        <v>63</v>
      </c>
      <c r="Q14" s="246">
        <v>63</v>
      </c>
      <c r="R14" s="125"/>
      <c r="S14" s="48">
        <f>T14+U14</f>
        <v>64.3</v>
      </c>
      <c r="T14" s="246">
        <v>64.3</v>
      </c>
      <c r="U14" s="125"/>
      <c r="V14" s="129">
        <f t="shared" si="3"/>
        <v>21.433333333333334</v>
      </c>
    </row>
    <row r="15" spans="1:22" ht="15" hidden="1" outlineLevel="1">
      <c r="A15" s="6"/>
      <c r="B15" s="108" t="s">
        <v>122</v>
      </c>
      <c r="C15" s="102" t="s">
        <v>128</v>
      </c>
      <c r="D15" s="164">
        <v>27</v>
      </c>
      <c r="E15" s="164" t="s">
        <v>17</v>
      </c>
      <c r="F15" s="109"/>
      <c r="G15" s="48">
        <f t="shared" si="0"/>
        <v>12</v>
      </c>
      <c r="H15" s="246">
        <v>12</v>
      </c>
      <c r="I15" s="125"/>
      <c r="J15" s="48">
        <f t="shared" si="1"/>
        <v>9</v>
      </c>
      <c r="K15" s="246">
        <v>9</v>
      </c>
      <c r="L15" s="125"/>
      <c r="M15" s="48"/>
      <c r="N15" s="420"/>
      <c r="O15" s="421"/>
      <c r="P15" s="48"/>
      <c r="Q15" s="420"/>
      <c r="R15" s="421"/>
      <c r="S15" s="48"/>
      <c r="T15" s="420" t="s">
        <v>148</v>
      </c>
      <c r="U15" s="421"/>
      <c r="V15" s="129"/>
    </row>
    <row r="16" spans="1:22" ht="15" customHeight="1" hidden="1" outlineLevel="1">
      <c r="A16" s="6"/>
      <c r="B16" s="108" t="s">
        <v>122</v>
      </c>
      <c r="C16" s="102" t="s">
        <v>49</v>
      </c>
      <c r="D16" s="148">
        <v>16</v>
      </c>
      <c r="E16" s="148"/>
      <c r="F16" s="109"/>
      <c r="G16" s="48"/>
      <c r="H16" s="420" t="s">
        <v>129</v>
      </c>
      <c r="I16" s="421"/>
      <c r="J16" s="48"/>
      <c r="K16" s="420"/>
      <c r="L16" s="421"/>
      <c r="M16" s="48"/>
      <c r="N16" s="420"/>
      <c r="O16" s="421"/>
      <c r="P16" s="48"/>
      <c r="Q16" s="420"/>
      <c r="R16" s="421"/>
      <c r="S16" s="48"/>
      <c r="T16" s="420" t="s">
        <v>148</v>
      </c>
      <c r="U16" s="421"/>
      <c r="V16" s="129"/>
    </row>
    <row r="17" spans="1:22" ht="15" customHeight="1" hidden="1" outlineLevel="1">
      <c r="A17" s="6"/>
      <c r="B17" s="108" t="s">
        <v>122</v>
      </c>
      <c r="C17" s="102" t="s">
        <v>49</v>
      </c>
      <c r="D17" s="148">
        <v>18</v>
      </c>
      <c r="E17" s="148"/>
      <c r="F17" s="109"/>
      <c r="G17" s="48"/>
      <c r="H17" s="420" t="s">
        <v>129</v>
      </c>
      <c r="I17" s="421"/>
      <c r="J17" s="48"/>
      <c r="K17" s="420"/>
      <c r="L17" s="421"/>
      <c r="M17" s="48"/>
      <c r="N17" s="420"/>
      <c r="O17" s="421"/>
      <c r="P17" s="48"/>
      <c r="Q17" s="420"/>
      <c r="R17" s="421"/>
      <c r="S17" s="48"/>
      <c r="T17" s="420" t="s">
        <v>148</v>
      </c>
      <c r="U17" s="421"/>
      <c r="V17" s="129"/>
    </row>
    <row r="18" spans="1:22" ht="15" customHeight="1" hidden="1" outlineLevel="1" collapsed="1">
      <c r="A18" s="6"/>
      <c r="B18" s="108" t="s">
        <v>122</v>
      </c>
      <c r="C18" s="102" t="s">
        <v>123</v>
      </c>
      <c r="D18" s="148">
        <v>2</v>
      </c>
      <c r="E18" s="148"/>
      <c r="F18" s="109"/>
      <c r="G18" s="48"/>
      <c r="H18" s="420" t="s">
        <v>129</v>
      </c>
      <c r="I18" s="421"/>
      <c r="J18" s="48"/>
      <c r="K18" s="420"/>
      <c r="L18" s="421"/>
      <c r="M18" s="48"/>
      <c r="N18" s="420"/>
      <c r="O18" s="421"/>
      <c r="P18" s="48"/>
      <c r="Q18" s="420"/>
      <c r="R18" s="421"/>
      <c r="S18" s="48"/>
      <c r="T18" s="420" t="s">
        <v>148</v>
      </c>
      <c r="U18" s="421"/>
      <c r="V18" s="129"/>
    </row>
    <row r="19" spans="1:22" ht="15" customHeight="1" hidden="1" outlineLevel="1">
      <c r="A19" s="6"/>
      <c r="B19" s="108" t="s">
        <v>122</v>
      </c>
      <c r="C19" s="102" t="s">
        <v>57</v>
      </c>
      <c r="D19" s="283">
        <v>14</v>
      </c>
      <c r="E19" s="283"/>
      <c r="F19" s="109"/>
      <c r="G19" s="48"/>
      <c r="H19" s="286"/>
      <c r="I19" s="287"/>
      <c r="J19" s="48"/>
      <c r="K19" s="286"/>
      <c r="L19" s="287"/>
      <c r="M19" s="48">
        <f t="shared" si="2"/>
        <v>271</v>
      </c>
      <c r="N19" s="246">
        <v>271</v>
      </c>
      <c r="O19" s="125"/>
      <c r="P19" s="48">
        <f>Q19+R19</f>
        <v>298</v>
      </c>
      <c r="Q19" s="246">
        <v>298</v>
      </c>
      <c r="R19" s="125"/>
      <c r="S19" s="48"/>
      <c r="T19" s="420" t="s">
        <v>148</v>
      </c>
      <c r="U19" s="421"/>
      <c r="V19" s="129"/>
    </row>
    <row r="20" spans="1:22" ht="15" collapsed="1">
      <c r="A20" s="6">
        <v>6</v>
      </c>
      <c r="B20" s="108" t="s">
        <v>122</v>
      </c>
      <c r="C20" s="102" t="s">
        <v>57</v>
      </c>
      <c r="D20" s="261">
        <v>18</v>
      </c>
      <c r="E20" s="261"/>
      <c r="F20" s="109">
        <v>48</v>
      </c>
      <c r="G20" s="48">
        <f>H20+I20</f>
        <v>119</v>
      </c>
      <c r="H20" s="246">
        <v>119</v>
      </c>
      <c r="I20" s="125"/>
      <c r="J20" s="48">
        <f>K20+L20</f>
        <v>113</v>
      </c>
      <c r="K20" s="246">
        <v>113</v>
      </c>
      <c r="L20" s="125"/>
      <c r="M20" s="48">
        <f>N20+O20</f>
        <v>119</v>
      </c>
      <c r="N20" s="246">
        <v>119</v>
      </c>
      <c r="O20" s="125"/>
      <c r="P20" s="48">
        <f>Q20+R20</f>
        <v>156</v>
      </c>
      <c r="Q20" s="246">
        <v>156</v>
      </c>
      <c r="R20" s="125"/>
      <c r="S20" s="48">
        <f>T20+U20</f>
        <v>206</v>
      </c>
      <c r="T20" s="246">
        <v>206</v>
      </c>
      <c r="U20" s="125"/>
      <c r="V20" s="129">
        <f t="shared" si="3"/>
        <v>4.291666666666667</v>
      </c>
    </row>
    <row r="21" spans="1:22" ht="15">
      <c r="A21" s="6">
        <v>7</v>
      </c>
      <c r="B21" s="108" t="s">
        <v>122</v>
      </c>
      <c r="C21" s="102" t="s">
        <v>35</v>
      </c>
      <c r="D21" s="148">
        <v>6</v>
      </c>
      <c r="E21" s="148"/>
      <c r="F21" s="109">
        <v>12</v>
      </c>
      <c r="G21" s="48">
        <f>H21+I21</f>
        <v>30</v>
      </c>
      <c r="H21" s="246">
        <v>30</v>
      </c>
      <c r="I21" s="125"/>
      <c r="J21" s="48">
        <f>K21+L21</f>
        <v>27</v>
      </c>
      <c r="K21" s="246">
        <v>27</v>
      </c>
      <c r="L21" s="125"/>
      <c r="M21" s="48">
        <f>N21+O21</f>
        <v>31</v>
      </c>
      <c r="N21" s="246">
        <v>31</v>
      </c>
      <c r="O21" s="125"/>
      <c r="P21" s="48">
        <f>Q21+R21</f>
        <v>40</v>
      </c>
      <c r="Q21" s="246">
        <v>40</v>
      </c>
      <c r="R21" s="125"/>
      <c r="S21" s="48">
        <f>T21+U21</f>
        <v>33</v>
      </c>
      <c r="T21" s="246">
        <v>33</v>
      </c>
      <c r="U21" s="125"/>
      <c r="V21" s="129">
        <f t="shared" si="3"/>
        <v>2.75</v>
      </c>
    </row>
    <row r="22" spans="1:22" ht="15" customHeight="1" hidden="1" outlineLevel="1">
      <c r="A22" s="6"/>
      <c r="B22" s="108" t="s">
        <v>122</v>
      </c>
      <c r="C22" s="102" t="s">
        <v>35</v>
      </c>
      <c r="D22" s="164">
        <v>24</v>
      </c>
      <c r="E22" s="164" t="s">
        <v>18</v>
      </c>
      <c r="F22" s="109"/>
      <c r="G22" s="48"/>
      <c r="H22" s="420" t="s">
        <v>129</v>
      </c>
      <c r="I22" s="421"/>
      <c r="J22" s="48"/>
      <c r="K22" s="420"/>
      <c r="L22" s="421"/>
      <c r="M22" s="48"/>
      <c r="N22" s="420"/>
      <c r="O22" s="421"/>
      <c r="P22" s="48"/>
      <c r="Q22" s="420"/>
      <c r="R22" s="421"/>
      <c r="S22" s="48"/>
      <c r="T22" s="420"/>
      <c r="U22" s="421"/>
      <c r="V22" s="129" t="e">
        <f t="shared" si="3"/>
        <v>#DIV/0!</v>
      </c>
    </row>
    <row r="23" spans="1:22" ht="15" collapsed="1">
      <c r="A23" s="6">
        <v>8</v>
      </c>
      <c r="B23" s="108" t="s">
        <v>122</v>
      </c>
      <c r="C23" s="102" t="s">
        <v>35</v>
      </c>
      <c r="D23" s="261">
        <v>29</v>
      </c>
      <c r="E23" s="261"/>
      <c r="F23" s="109">
        <v>74</v>
      </c>
      <c r="G23" s="48">
        <f>H23+I23</f>
        <v>179</v>
      </c>
      <c r="H23" s="246">
        <v>179</v>
      </c>
      <c r="I23" s="125"/>
      <c r="J23" s="48">
        <f>K23+L23</f>
        <v>180</v>
      </c>
      <c r="K23" s="246">
        <v>180</v>
      </c>
      <c r="L23" s="125"/>
      <c r="M23" s="48">
        <f>N23+O23</f>
        <v>198</v>
      </c>
      <c r="N23" s="246">
        <v>198</v>
      </c>
      <c r="O23" s="125"/>
      <c r="P23" s="48">
        <f>Q23+R23</f>
        <v>206</v>
      </c>
      <c r="Q23" s="246">
        <v>206</v>
      </c>
      <c r="R23" s="125"/>
      <c r="S23" s="48">
        <f>T23+U23</f>
        <v>311</v>
      </c>
      <c r="T23" s="246">
        <v>311</v>
      </c>
      <c r="U23" s="125"/>
      <c r="V23" s="129">
        <f t="shared" si="3"/>
        <v>4.202702702702703</v>
      </c>
    </row>
    <row r="24" spans="1:22" ht="15" hidden="1" outlineLevel="1">
      <c r="A24" s="6"/>
      <c r="B24" s="108" t="s">
        <v>122</v>
      </c>
      <c r="C24" s="102" t="s">
        <v>70</v>
      </c>
      <c r="D24" s="164">
        <v>4</v>
      </c>
      <c r="E24" s="164"/>
      <c r="F24" s="109"/>
      <c r="G24" s="48"/>
      <c r="H24" s="420" t="s">
        <v>129</v>
      </c>
      <c r="I24" s="421"/>
      <c r="J24" s="48"/>
      <c r="K24" s="420"/>
      <c r="L24" s="421"/>
      <c r="M24" s="48"/>
      <c r="N24" s="420"/>
      <c r="O24" s="421"/>
      <c r="P24" s="48"/>
      <c r="Q24" s="420"/>
      <c r="R24" s="421"/>
      <c r="S24" s="48"/>
      <c r="T24" s="420"/>
      <c r="U24" s="421"/>
      <c r="V24" s="129" t="e">
        <f t="shared" si="3"/>
        <v>#DIV/0!</v>
      </c>
    </row>
    <row r="25" spans="1:22" ht="15" collapsed="1">
      <c r="A25" s="6">
        <v>9</v>
      </c>
      <c r="B25" s="108" t="s">
        <v>122</v>
      </c>
      <c r="C25" s="102" t="s">
        <v>72</v>
      </c>
      <c r="D25" s="164">
        <v>2</v>
      </c>
      <c r="E25" s="164"/>
      <c r="F25" s="109">
        <v>8</v>
      </c>
      <c r="G25" s="48">
        <f>H25+I25</f>
        <v>13</v>
      </c>
      <c r="H25" s="246">
        <v>13</v>
      </c>
      <c r="I25" s="125"/>
      <c r="J25" s="48">
        <f>K25+L25</f>
        <v>43</v>
      </c>
      <c r="K25" s="246">
        <v>43</v>
      </c>
      <c r="L25" s="125"/>
      <c r="M25" s="48">
        <f>N25+O25</f>
        <v>40</v>
      </c>
      <c r="N25" s="246">
        <v>40</v>
      </c>
      <c r="O25" s="125"/>
      <c r="P25" s="48">
        <f>Q25+R25</f>
        <v>42</v>
      </c>
      <c r="Q25" s="246">
        <v>42</v>
      </c>
      <c r="R25" s="125"/>
      <c r="S25" s="48">
        <f>T25+U25</f>
        <v>37</v>
      </c>
      <c r="T25" s="246">
        <v>37</v>
      </c>
      <c r="U25" s="125"/>
      <c r="V25" s="129">
        <f t="shared" si="3"/>
        <v>4.625</v>
      </c>
    </row>
    <row r="26" spans="1:22" ht="15">
      <c r="A26" s="6">
        <v>10</v>
      </c>
      <c r="B26" s="108" t="s">
        <v>122</v>
      </c>
      <c r="C26" s="102" t="s">
        <v>72</v>
      </c>
      <c r="D26" s="192">
        <v>8</v>
      </c>
      <c r="E26" s="192"/>
      <c r="F26" s="109">
        <v>12</v>
      </c>
      <c r="G26" s="48">
        <f>H26+I26</f>
        <v>37</v>
      </c>
      <c r="H26" s="246">
        <v>37</v>
      </c>
      <c r="I26" s="125"/>
      <c r="J26" s="48">
        <f>K26+L26</f>
        <v>37</v>
      </c>
      <c r="K26" s="246">
        <v>37</v>
      </c>
      <c r="L26" s="125"/>
      <c r="M26" s="48">
        <f>N26+O26</f>
        <v>29</v>
      </c>
      <c r="N26" s="246">
        <v>29</v>
      </c>
      <c r="O26" s="125"/>
      <c r="P26" s="48">
        <f>Q26+R26</f>
        <v>27</v>
      </c>
      <c r="Q26" s="246">
        <v>27</v>
      </c>
      <c r="R26" s="125"/>
      <c r="S26" s="48">
        <f>T26+U26</f>
        <v>27.8</v>
      </c>
      <c r="T26" s="246">
        <v>27.8</v>
      </c>
      <c r="U26" s="125"/>
      <c r="V26" s="129">
        <f t="shared" si="3"/>
        <v>2.316666666666667</v>
      </c>
    </row>
    <row r="27" spans="1:22" ht="15">
      <c r="A27" s="6">
        <v>11</v>
      </c>
      <c r="B27" s="108" t="s">
        <v>122</v>
      </c>
      <c r="C27" s="102" t="s">
        <v>124</v>
      </c>
      <c r="D27" s="148">
        <v>6</v>
      </c>
      <c r="E27" s="148"/>
      <c r="F27" s="109">
        <v>16</v>
      </c>
      <c r="G27" s="48"/>
      <c r="H27" s="420" t="s">
        <v>129</v>
      </c>
      <c r="I27" s="421"/>
      <c r="J27" s="48"/>
      <c r="K27" s="420"/>
      <c r="L27" s="421"/>
      <c r="M27" s="48">
        <f>N27+O27</f>
        <v>58</v>
      </c>
      <c r="N27" s="246">
        <v>58</v>
      </c>
      <c r="O27" s="125"/>
      <c r="P27" s="48">
        <f>Q27+R27</f>
        <v>63.2</v>
      </c>
      <c r="Q27" s="246">
        <v>63.2</v>
      </c>
      <c r="R27" s="125"/>
      <c r="S27" s="48">
        <f>T27+U27</f>
        <v>72</v>
      </c>
      <c r="T27" s="246">
        <v>72</v>
      </c>
      <c r="U27" s="125"/>
      <c r="V27" s="129">
        <f t="shared" si="3"/>
        <v>4.5</v>
      </c>
    </row>
    <row r="28" spans="1:22" ht="15" hidden="1" outlineLevel="1">
      <c r="A28" s="6"/>
      <c r="B28" s="108" t="s">
        <v>122</v>
      </c>
      <c r="C28" s="102" t="s">
        <v>124</v>
      </c>
      <c r="D28" s="164">
        <v>8</v>
      </c>
      <c r="E28" s="164"/>
      <c r="F28" s="109"/>
      <c r="G28" s="48"/>
      <c r="H28" s="420" t="s">
        <v>129</v>
      </c>
      <c r="I28" s="421"/>
      <c r="J28" s="48"/>
      <c r="K28" s="420"/>
      <c r="L28" s="421"/>
      <c r="M28" s="48"/>
      <c r="N28" s="420"/>
      <c r="O28" s="421"/>
      <c r="P28" s="48"/>
      <c r="Q28" s="420"/>
      <c r="R28" s="421"/>
      <c r="S28" s="48"/>
      <c r="T28" s="420"/>
      <c r="U28" s="421"/>
      <c r="V28" s="129" t="e">
        <f t="shared" si="3"/>
        <v>#DIV/0!</v>
      </c>
    </row>
    <row r="29" spans="1:22" ht="15" customHeight="1" hidden="1" outlineLevel="1">
      <c r="A29" s="6"/>
      <c r="B29" s="108" t="s">
        <v>122</v>
      </c>
      <c r="C29" s="102" t="s">
        <v>48</v>
      </c>
      <c r="D29" s="148">
        <v>13</v>
      </c>
      <c r="E29" s="148"/>
      <c r="F29" s="109"/>
      <c r="G29" s="48"/>
      <c r="H29" s="420" t="s">
        <v>129</v>
      </c>
      <c r="I29" s="421"/>
      <c r="J29" s="48"/>
      <c r="K29" s="420"/>
      <c r="L29" s="421"/>
      <c r="M29" s="48"/>
      <c r="N29" s="420"/>
      <c r="O29" s="421"/>
      <c r="P29" s="48"/>
      <c r="Q29" s="420"/>
      <c r="R29" s="421"/>
      <c r="S29" s="48"/>
      <c r="T29" s="420"/>
      <c r="U29" s="421"/>
      <c r="V29" s="129" t="e">
        <f t="shared" si="3"/>
        <v>#DIV/0!</v>
      </c>
    </row>
    <row r="30" spans="1:22" ht="15" collapsed="1">
      <c r="A30" s="6">
        <v>12</v>
      </c>
      <c r="B30" s="108" t="s">
        <v>122</v>
      </c>
      <c r="C30" s="102" t="s">
        <v>125</v>
      </c>
      <c r="D30" s="148">
        <v>3</v>
      </c>
      <c r="E30" s="148"/>
      <c r="F30" s="109">
        <v>218</v>
      </c>
      <c r="G30" s="48">
        <f>H30+I30</f>
        <v>901</v>
      </c>
      <c r="H30" s="246">
        <v>901</v>
      </c>
      <c r="I30" s="125"/>
      <c r="J30" s="48">
        <f>K30+L30</f>
        <v>1282</v>
      </c>
      <c r="K30" s="246">
        <v>1282</v>
      </c>
      <c r="L30" s="125"/>
      <c r="M30" s="48">
        <f>N30+O30</f>
        <v>1342.8</v>
      </c>
      <c r="N30" s="246">
        <v>1342.8</v>
      </c>
      <c r="O30" s="125"/>
      <c r="P30" s="48">
        <f>Q30+R30</f>
        <v>1506.4</v>
      </c>
      <c r="Q30" s="246">
        <v>1506.4</v>
      </c>
      <c r="R30" s="125"/>
      <c r="S30" s="48">
        <f>T30+U30</f>
        <v>1291.4</v>
      </c>
      <c r="T30" s="246">
        <v>1291.4</v>
      </c>
      <c r="U30" s="125"/>
      <c r="V30" s="129">
        <f t="shared" si="3"/>
        <v>5.923853211009175</v>
      </c>
    </row>
    <row r="31" spans="1:22" ht="15">
      <c r="A31" s="6">
        <v>13</v>
      </c>
      <c r="B31" s="108" t="s">
        <v>122</v>
      </c>
      <c r="C31" s="152" t="s">
        <v>76</v>
      </c>
      <c r="D31" s="148">
        <v>45</v>
      </c>
      <c r="E31" s="148"/>
      <c r="F31" s="109">
        <v>12</v>
      </c>
      <c r="G31" s="48">
        <f>H31+I31</f>
        <v>30</v>
      </c>
      <c r="H31" s="246">
        <v>30</v>
      </c>
      <c r="I31" s="125"/>
      <c r="J31" s="48">
        <f>K31+L31</f>
        <v>41</v>
      </c>
      <c r="K31" s="246">
        <v>41</v>
      </c>
      <c r="L31" s="125"/>
      <c r="M31" s="48">
        <f>N31+O31</f>
        <v>49</v>
      </c>
      <c r="N31" s="246">
        <v>49</v>
      </c>
      <c r="O31" s="125"/>
      <c r="P31" s="48">
        <f>Q31+R31</f>
        <v>52</v>
      </c>
      <c r="Q31" s="246">
        <v>52</v>
      </c>
      <c r="R31" s="125"/>
      <c r="S31" s="48">
        <f>T31+U31</f>
        <v>52.9</v>
      </c>
      <c r="T31" s="246">
        <v>52.9</v>
      </c>
      <c r="U31" s="125"/>
      <c r="V31" s="129">
        <f t="shared" si="3"/>
        <v>4.408333333333333</v>
      </c>
    </row>
    <row r="32" spans="1:22" ht="15" customHeight="1" hidden="1" outlineLevel="1">
      <c r="A32" s="6"/>
      <c r="B32" s="108" t="s">
        <v>122</v>
      </c>
      <c r="C32" s="108" t="s">
        <v>126</v>
      </c>
      <c r="D32" s="56">
        <v>5</v>
      </c>
      <c r="E32" s="149" t="s">
        <v>17</v>
      </c>
      <c r="F32" s="149"/>
      <c r="G32" s="48"/>
      <c r="H32" s="420" t="s">
        <v>129</v>
      </c>
      <c r="I32" s="421"/>
      <c r="J32" s="48"/>
      <c r="K32" s="420"/>
      <c r="L32" s="421"/>
      <c r="M32" s="48"/>
      <c r="N32" s="420"/>
      <c r="O32" s="421"/>
      <c r="P32" s="48"/>
      <c r="Q32" s="420"/>
      <c r="R32" s="421"/>
      <c r="S32" s="48"/>
      <c r="T32" s="420"/>
      <c r="U32" s="421"/>
      <c r="V32" s="129" t="e">
        <f t="shared" si="3"/>
        <v>#DIV/0!</v>
      </c>
    </row>
    <row r="33" spans="1:22" ht="15" hidden="1" outlineLevel="1">
      <c r="A33" s="6"/>
      <c r="B33" s="108" t="s">
        <v>122</v>
      </c>
      <c r="C33" s="108" t="s">
        <v>126</v>
      </c>
      <c r="D33" s="164">
        <v>66</v>
      </c>
      <c r="E33" s="164" t="s">
        <v>17</v>
      </c>
      <c r="F33" s="109"/>
      <c r="G33" s="48">
        <f>H33+I33</f>
        <v>12</v>
      </c>
      <c r="H33" s="246">
        <v>12</v>
      </c>
      <c r="I33" s="125"/>
      <c r="J33" s="48">
        <f>K33+L33</f>
        <v>12</v>
      </c>
      <c r="K33" s="246">
        <v>12</v>
      </c>
      <c r="L33" s="125"/>
      <c r="M33" s="48"/>
      <c r="N33" s="420"/>
      <c r="O33" s="421"/>
      <c r="P33" s="48"/>
      <c r="Q33" s="420"/>
      <c r="R33" s="421"/>
      <c r="S33" s="48"/>
      <c r="T33" s="420"/>
      <c r="U33" s="421"/>
      <c r="V33" s="129" t="e">
        <f t="shared" si="3"/>
        <v>#DIV/0!</v>
      </c>
    </row>
    <row r="34" spans="1:22" ht="15" collapsed="1">
      <c r="A34" s="6">
        <v>14</v>
      </c>
      <c r="B34" s="108" t="s">
        <v>122</v>
      </c>
      <c r="C34" s="108" t="s">
        <v>34</v>
      </c>
      <c r="D34" s="192">
        <v>19</v>
      </c>
      <c r="E34" s="192"/>
      <c r="F34" s="109">
        <v>8</v>
      </c>
      <c r="G34" s="48">
        <f>H34+I34</f>
        <v>39</v>
      </c>
      <c r="H34" s="246">
        <v>39</v>
      </c>
      <c r="I34" s="125"/>
      <c r="J34" s="48">
        <f>K34+L34</f>
        <v>39</v>
      </c>
      <c r="K34" s="246">
        <v>39</v>
      </c>
      <c r="L34" s="125"/>
      <c r="M34" s="48">
        <f>N34+O34</f>
        <v>21</v>
      </c>
      <c r="N34" s="246">
        <v>21</v>
      </c>
      <c r="O34" s="125"/>
      <c r="P34" s="48">
        <f>Q34+R34</f>
        <v>20</v>
      </c>
      <c r="Q34" s="246">
        <v>20</v>
      </c>
      <c r="R34" s="125"/>
      <c r="S34" s="48">
        <f>T34+U34</f>
        <v>32</v>
      </c>
      <c r="T34" s="246">
        <v>32</v>
      </c>
      <c r="U34" s="125"/>
      <c r="V34" s="129">
        <f t="shared" si="3"/>
        <v>4</v>
      </c>
    </row>
    <row r="35" spans="1:22" ht="15">
      <c r="A35" s="6">
        <v>15</v>
      </c>
      <c r="B35" s="108" t="s">
        <v>122</v>
      </c>
      <c r="C35" s="108" t="s">
        <v>56</v>
      </c>
      <c r="D35" s="192">
        <v>20</v>
      </c>
      <c r="E35" s="192"/>
      <c r="F35" s="109">
        <v>72</v>
      </c>
      <c r="G35" s="48">
        <f>H35+I35</f>
        <v>141</v>
      </c>
      <c r="H35" s="246">
        <v>141</v>
      </c>
      <c r="I35" s="125"/>
      <c r="J35" s="48">
        <f>K35+L35</f>
        <v>119</v>
      </c>
      <c r="K35" s="246">
        <v>119</v>
      </c>
      <c r="L35" s="125"/>
      <c r="M35" s="48">
        <f>N35+O35</f>
        <v>148</v>
      </c>
      <c r="N35" s="246">
        <v>148</v>
      </c>
      <c r="O35" s="125"/>
      <c r="P35" s="48">
        <f>Q35+R35</f>
        <v>199</v>
      </c>
      <c r="Q35" s="246">
        <v>199</v>
      </c>
      <c r="R35" s="125"/>
      <c r="S35" s="48">
        <f>T35+U35</f>
        <v>289</v>
      </c>
      <c r="T35" s="246">
        <v>289</v>
      </c>
      <c r="U35" s="125"/>
      <c r="V35" s="129">
        <f t="shared" si="3"/>
        <v>4.013888888888889</v>
      </c>
    </row>
    <row r="36" spans="1:22" ht="15">
      <c r="A36" s="156"/>
      <c r="B36" s="110" t="s">
        <v>8</v>
      </c>
      <c r="C36" s="74"/>
      <c r="D36" s="70"/>
      <c r="E36" s="70"/>
      <c r="F36" s="143">
        <f>SUM(F8:F35)</f>
        <v>585</v>
      </c>
      <c r="G36" s="78">
        <f aca="true" t="shared" si="4" ref="G36:L36">SUM(G8:G35)</f>
        <v>2575</v>
      </c>
      <c r="H36" s="78">
        <f t="shared" si="4"/>
        <v>2575</v>
      </c>
      <c r="I36" s="78">
        <f t="shared" si="4"/>
        <v>0</v>
      </c>
      <c r="J36" s="78">
        <f t="shared" si="4"/>
        <v>3088</v>
      </c>
      <c r="K36" s="78">
        <f t="shared" si="4"/>
        <v>3088</v>
      </c>
      <c r="L36" s="78">
        <f t="shared" si="4"/>
        <v>0</v>
      </c>
      <c r="M36" s="78">
        <f aca="true" t="shared" si="5" ref="M36:R36">SUM(M8:M35)</f>
        <v>3441.8</v>
      </c>
      <c r="N36" s="78">
        <f t="shared" si="5"/>
        <v>3441.8</v>
      </c>
      <c r="O36" s="78">
        <f t="shared" si="5"/>
        <v>0</v>
      </c>
      <c r="P36" s="78">
        <f t="shared" si="5"/>
        <v>3683.6000000000004</v>
      </c>
      <c r="Q36" s="78">
        <f t="shared" si="5"/>
        <v>3683.6000000000004</v>
      </c>
      <c r="R36" s="78">
        <f t="shared" si="5"/>
        <v>0</v>
      </c>
      <c r="S36" s="78">
        <f>SUM(S8:S35)</f>
        <v>3319.4</v>
      </c>
      <c r="T36" s="78">
        <f>SUM(T8:T35)</f>
        <v>3319.4</v>
      </c>
      <c r="U36" s="78">
        <f>SUM(U8:U35)</f>
        <v>0</v>
      </c>
      <c r="V36" s="147"/>
    </row>
    <row r="37" spans="1:22" ht="15">
      <c r="A37" s="422" t="s">
        <v>90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</row>
    <row r="38" spans="1:22" ht="15">
      <c r="A38" s="6">
        <v>1</v>
      </c>
      <c r="B38" s="108" t="s">
        <v>122</v>
      </c>
      <c r="C38" s="79" t="s">
        <v>47</v>
      </c>
      <c r="D38" s="171">
        <v>1</v>
      </c>
      <c r="E38" s="171"/>
      <c r="F38" s="171">
        <v>12</v>
      </c>
      <c r="G38" s="48">
        <f>H38+I38</f>
        <v>96</v>
      </c>
      <c r="H38" s="246">
        <v>96</v>
      </c>
      <c r="I38" s="125"/>
      <c r="J38" s="48">
        <f>K38+L38</f>
        <v>96</v>
      </c>
      <c r="K38" s="246">
        <v>96</v>
      </c>
      <c r="L38" s="125"/>
      <c r="M38" s="48">
        <f>N38+O38</f>
        <v>108</v>
      </c>
      <c r="N38" s="246">
        <v>108</v>
      </c>
      <c r="O38" s="125"/>
      <c r="P38" s="48">
        <f>Q38+R38</f>
        <v>98</v>
      </c>
      <c r="Q38" s="246">
        <v>98</v>
      </c>
      <c r="R38" s="125"/>
      <c r="S38" s="48">
        <f>T38+U38</f>
        <v>223.8</v>
      </c>
      <c r="T38" s="246">
        <v>223.8</v>
      </c>
      <c r="U38" s="125"/>
      <c r="V38" s="129">
        <f>S38/F38</f>
        <v>18.650000000000002</v>
      </c>
    </row>
    <row r="39" spans="1:22" ht="15">
      <c r="A39" s="285">
        <v>2</v>
      </c>
      <c r="B39" s="108" t="s">
        <v>122</v>
      </c>
      <c r="C39" s="102" t="s">
        <v>64</v>
      </c>
      <c r="D39" s="283">
        <v>14</v>
      </c>
      <c r="E39" s="283"/>
      <c r="F39" s="109">
        <v>8</v>
      </c>
      <c r="G39" s="57">
        <f>H39+I39</f>
        <v>2.2</v>
      </c>
      <c r="H39" s="57">
        <v>2.2</v>
      </c>
      <c r="I39" s="57"/>
      <c r="J39" s="57">
        <f>K39+L39</f>
        <v>2.2</v>
      </c>
      <c r="K39" s="57">
        <v>2.2</v>
      </c>
      <c r="L39" s="57"/>
      <c r="M39" s="57">
        <f>N39+O39</f>
        <v>63</v>
      </c>
      <c r="N39" s="57">
        <v>63</v>
      </c>
      <c r="O39" s="57"/>
      <c r="P39" s="57">
        <f aca="true" t="shared" si="6" ref="P39:P49">Q39+R39</f>
        <v>61</v>
      </c>
      <c r="Q39" s="57">
        <v>61</v>
      </c>
      <c r="R39" s="57"/>
      <c r="S39" s="57">
        <f aca="true" t="shared" si="7" ref="S39:S49">T39+U39</f>
        <v>61</v>
      </c>
      <c r="T39" s="57">
        <v>61</v>
      </c>
      <c r="U39" s="57"/>
      <c r="V39" s="129">
        <f>S39/F39</f>
        <v>7.625</v>
      </c>
    </row>
    <row r="40" spans="1:22" ht="15">
      <c r="A40" s="285">
        <v>3</v>
      </c>
      <c r="B40" s="108" t="s">
        <v>122</v>
      </c>
      <c r="C40" s="102" t="s">
        <v>128</v>
      </c>
      <c r="D40" s="283">
        <v>27</v>
      </c>
      <c r="E40" s="283" t="s">
        <v>17</v>
      </c>
      <c r="F40" s="109">
        <v>4</v>
      </c>
      <c r="G40" s="57">
        <f>H40+I40</f>
        <v>3.2</v>
      </c>
      <c r="H40" s="57">
        <v>3.2</v>
      </c>
      <c r="I40" s="57"/>
      <c r="J40" s="57">
        <f>K40+L40</f>
        <v>3.2</v>
      </c>
      <c r="K40" s="57">
        <v>3.2</v>
      </c>
      <c r="L40" s="57"/>
      <c r="M40" s="57">
        <f>N40+O40</f>
        <v>16.6</v>
      </c>
      <c r="N40" s="57">
        <v>16.6</v>
      </c>
      <c r="O40" s="57"/>
      <c r="P40" s="57">
        <f t="shared" si="6"/>
        <v>16.6</v>
      </c>
      <c r="Q40" s="57">
        <v>16.6</v>
      </c>
      <c r="R40" s="57"/>
      <c r="S40" s="57">
        <f t="shared" si="7"/>
        <v>16.6</v>
      </c>
      <c r="T40" s="57">
        <v>16.6</v>
      </c>
      <c r="U40" s="57"/>
      <c r="V40" s="129">
        <f aca="true" t="shared" si="8" ref="V40:V52">S40/F40</f>
        <v>4.15</v>
      </c>
    </row>
    <row r="41" spans="1:22" ht="15">
      <c r="A41" s="167">
        <v>4</v>
      </c>
      <c r="B41" s="108" t="s">
        <v>122</v>
      </c>
      <c r="C41" s="102" t="s">
        <v>49</v>
      </c>
      <c r="D41" s="166">
        <v>16</v>
      </c>
      <c r="E41" s="166"/>
      <c r="F41" s="109">
        <v>8</v>
      </c>
      <c r="G41" s="57">
        <f aca="true" t="shared" si="9" ref="G41:G52">H41+I41</f>
        <v>3.2</v>
      </c>
      <c r="H41" s="57">
        <v>3.2</v>
      </c>
      <c r="I41" s="57"/>
      <c r="J41" s="57">
        <f aca="true" t="shared" si="10" ref="J41:J52">K41+L41</f>
        <v>3.2</v>
      </c>
      <c r="K41" s="57">
        <v>3.2</v>
      </c>
      <c r="L41" s="57"/>
      <c r="M41" s="57">
        <f aca="true" t="shared" si="11" ref="M41:M52">N41+O41</f>
        <v>3.2</v>
      </c>
      <c r="N41" s="57">
        <v>3.2</v>
      </c>
      <c r="O41" s="57"/>
      <c r="P41" s="57">
        <f t="shared" si="6"/>
        <v>3.2</v>
      </c>
      <c r="Q41" s="57">
        <v>3.2</v>
      </c>
      <c r="R41" s="57"/>
      <c r="S41" s="57">
        <f t="shared" si="7"/>
        <v>3.2</v>
      </c>
      <c r="T41" s="57">
        <v>3.2</v>
      </c>
      <c r="U41" s="57"/>
      <c r="V41" s="129">
        <f t="shared" si="8"/>
        <v>0.4</v>
      </c>
    </row>
    <row r="42" spans="1:22" ht="15">
      <c r="A42" s="167">
        <v>5</v>
      </c>
      <c r="B42" s="108" t="s">
        <v>122</v>
      </c>
      <c r="C42" s="102" t="s">
        <v>49</v>
      </c>
      <c r="D42" s="166">
        <v>18</v>
      </c>
      <c r="E42" s="166"/>
      <c r="F42" s="109">
        <v>16</v>
      </c>
      <c r="G42" s="57">
        <f t="shared" si="9"/>
        <v>12.2</v>
      </c>
      <c r="H42" s="57">
        <v>12.2</v>
      </c>
      <c r="I42" s="57"/>
      <c r="J42" s="57">
        <f t="shared" si="10"/>
        <v>12.2</v>
      </c>
      <c r="K42" s="57">
        <v>12.2</v>
      </c>
      <c r="L42" s="57"/>
      <c r="M42" s="57">
        <f t="shared" si="11"/>
        <v>12.2</v>
      </c>
      <c r="N42" s="57">
        <v>12.2</v>
      </c>
      <c r="O42" s="57"/>
      <c r="P42" s="57">
        <f t="shared" si="6"/>
        <v>12.2</v>
      </c>
      <c r="Q42" s="57">
        <v>12.2</v>
      </c>
      <c r="R42" s="57"/>
      <c r="S42" s="57">
        <f t="shared" si="7"/>
        <v>12.2</v>
      </c>
      <c r="T42" s="57">
        <v>12.2</v>
      </c>
      <c r="U42" s="57"/>
      <c r="V42" s="129">
        <f t="shared" si="8"/>
        <v>0.7625</v>
      </c>
    </row>
    <row r="43" spans="1:22" ht="15">
      <c r="A43" s="262">
        <v>6</v>
      </c>
      <c r="B43" s="108" t="s">
        <v>122</v>
      </c>
      <c r="C43" s="102" t="s">
        <v>123</v>
      </c>
      <c r="D43" s="261">
        <v>2</v>
      </c>
      <c r="E43" s="261"/>
      <c r="F43" s="109">
        <v>27</v>
      </c>
      <c r="G43" s="57">
        <f t="shared" si="9"/>
        <v>345.1</v>
      </c>
      <c r="H43" s="57">
        <v>345.1</v>
      </c>
      <c r="I43" s="57"/>
      <c r="J43" s="57">
        <f t="shared" si="10"/>
        <v>345.1</v>
      </c>
      <c r="K43" s="57">
        <v>345.1</v>
      </c>
      <c r="L43" s="57"/>
      <c r="M43" s="57">
        <f t="shared" si="11"/>
        <v>344</v>
      </c>
      <c r="N43" s="57">
        <v>344</v>
      </c>
      <c r="O43" s="57"/>
      <c r="P43" s="57">
        <f t="shared" si="6"/>
        <v>344</v>
      </c>
      <c r="Q43" s="57">
        <v>344</v>
      </c>
      <c r="R43" s="57"/>
      <c r="S43" s="57">
        <f t="shared" si="7"/>
        <v>344</v>
      </c>
      <c r="T43" s="57">
        <v>344</v>
      </c>
      <c r="U43" s="57"/>
      <c r="V43" s="129">
        <f t="shared" si="8"/>
        <v>12.74074074074074</v>
      </c>
    </row>
    <row r="44" spans="1:22" ht="15">
      <c r="A44" s="285">
        <v>7</v>
      </c>
      <c r="B44" s="108" t="s">
        <v>122</v>
      </c>
      <c r="C44" s="108" t="s">
        <v>126</v>
      </c>
      <c r="D44" s="284">
        <v>5</v>
      </c>
      <c r="E44" s="283"/>
      <c r="F44" s="109">
        <v>15</v>
      </c>
      <c r="G44" s="57"/>
      <c r="H44" s="57"/>
      <c r="I44" s="57"/>
      <c r="J44" s="57"/>
      <c r="K44" s="57"/>
      <c r="L44" s="57"/>
      <c r="M44" s="57">
        <f t="shared" si="11"/>
        <v>29.5</v>
      </c>
      <c r="N44" s="57">
        <v>29.5</v>
      </c>
      <c r="O44" s="57"/>
      <c r="P44" s="57">
        <f t="shared" si="6"/>
        <v>29.5</v>
      </c>
      <c r="Q44" s="57">
        <v>29.5</v>
      </c>
      <c r="R44" s="57"/>
      <c r="S44" s="57">
        <f t="shared" si="7"/>
        <v>29.5</v>
      </c>
      <c r="T44" s="57">
        <v>29.5</v>
      </c>
      <c r="U44" s="57"/>
      <c r="V44" s="129">
        <f t="shared" si="8"/>
        <v>1.9666666666666666</v>
      </c>
    </row>
    <row r="45" spans="1:22" ht="15">
      <c r="A45" s="262">
        <v>8</v>
      </c>
      <c r="B45" s="108" t="s">
        <v>122</v>
      </c>
      <c r="C45" s="108" t="s">
        <v>126</v>
      </c>
      <c r="D45" s="263">
        <v>5</v>
      </c>
      <c r="E45" s="262" t="s">
        <v>17</v>
      </c>
      <c r="F45" s="262">
        <v>12</v>
      </c>
      <c r="G45" s="57">
        <f t="shared" si="9"/>
        <v>114.9</v>
      </c>
      <c r="H45" s="57">
        <v>114.9</v>
      </c>
      <c r="I45" s="57"/>
      <c r="J45" s="57">
        <f t="shared" si="10"/>
        <v>114.9</v>
      </c>
      <c r="K45" s="57">
        <v>114.9</v>
      </c>
      <c r="L45" s="57"/>
      <c r="M45" s="57">
        <f t="shared" si="11"/>
        <v>110</v>
      </c>
      <c r="N45" s="57">
        <v>110</v>
      </c>
      <c r="O45" s="57"/>
      <c r="P45" s="57">
        <f t="shared" si="6"/>
        <v>110</v>
      </c>
      <c r="Q45" s="57">
        <v>110</v>
      </c>
      <c r="R45" s="57"/>
      <c r="S45" s="57">
        <f t="shared" si="7"/>
        <v>110</v>
      </c>
      <c r="T45" s="57">
        <v>110</v>
      </c>
      <c r="U45" s="57"/>
      <c r="V45" s="129">
        <f t="shared" si="8"/>
        <v>9.166666666666666</v>
      </c>
    </row>
    <row r="46" spans="1:22" ht="15">
      <c r="A46" s="285">
        <v>9</v>
      </c>
      <c r="B46" s="108" t="s">
        <v>122</v>
      </c>
      <c r="C46" s="108" t="s">
        <v>126</v>
      </c>
      <c r="D46" s="284">
        <v>66</v>
      </c>
      <c r="E46" s="285" t="s">
        <v>17</v>
      </c>
      <c r="F46" s="285">
        <v>1</v>
      </c>
      <c r="G46" s="57"/>
      <c r="H46" s="57"/>
      <c r="I46" s="57"/>
      <c r="J46" s="57"/>
      <c r="K46" s="57"/>
      <c r="L46" s="57"/>
      <c r="M46" s="57">
        <f>N46+O46</f>
        <v>31.4</v>
      </c>
      <c r="N46" s="57">
        <v>31.4</v>
      </c>
      <c r="O46" s="57"/>
      <c r="P46" s="57">
        <f t="shared" si="6"/>
        <v>31.4</v>
      </c>
      <c r="Q46" s="57">
        <v>31.4</v>
      </c>
      <c r="R46" s="57"/>
      <c r="S46" s="57">
        <f t="shared" si="7"/>
        <v>31.4</v>
      </c>
      <c r="T46" s="57">
        <v>31.4</v>
      </c>
      <c r="U46" s="57"/>
      <c r="V46" s="129">
        <f t="shared" si="8"/>
        <v>31.4</v>
      </c>
    </row>
    <row r="47" spans="1:22" ht="15">
      <c r="A47" s="302">
        <v>10</v>
      </c>
      <c r="B47" s="108" t="s">
        <v>122</v>
      </c>
      <c r="C47" s="108" t="s">
        <v>57</v>
      </c>
      <c r="D47" s="301">
        <v>14</v>
      </c>
      <c r="E47" s="302"/>
      <c r="F47" s="302">
        <v>49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>
        <f t="shared" si="7"/>
        <v>286.3</v>
      </c>
      <c r="T47" s="57">
        <v>286.3</v>
      </c>
      <c r="U47" s="57"/>
      <c r="V47" s="129">
        <f t="shared" si="8"/>
        <v>5.842857142857143</v>
      </c>
    </row>
    <row r="48" spans="1:22" ht="15">
      <c r="A48" s="262">
        <v>11</v>
      </c>
      <c r="B48" s="108" t="s">
        <v>122</v>
      </c>
      <c r="C48" s="102" t="s">
        <v>35</v>
      </c>
      <c r="D48" s="261">
        <v>24</v>
      </c>
      <c r="E48" s="261" t="s">
        <v>18</v>
      </c>
      <c r="F48" s="109">
        <v>20</v>
      </c>
      <c r="G48" s="57">
        <f t="shared" si="9"/>
        <v>165.2</v>
      </c>
      <c r="H48" s="57">
        <v>165.2</v>
      </c>
      <c r="I48" s="57"/>
      <c r="J48" s="57">
        <f t="shared" si="10"/>
        <v>165.2</v>
      </c>
      <c r="K48" s="57">
        <v>165.2</v>
      </c>
      <c r="L48" s="57"/>
      <c r="M48" s="57">
        <f t="shared" si="11"/>
        <v>165.2</v>
      </c>
      <c r="N48" s="57">
        <v>165.2</v>
      </c>
      <c r="O48" s="57"/>
      <c r="P48" s="57">
        <f t="shared" si="6"/>
        <v>165.2</v>
      </c>
      <c r="Q48" s="57">
        <v>165.2</v>
      </c>
      <c r="R48" s="57"/>
      <c r="S48" s="57">
        <f t="shared" si="7"/>
        <v>165.2</v>
      </c>
      <c r="T48" s="57">
        <v>165.2</v>
      </c>
      <c r="U48" s="57"/>
      <c r="V48" s="129">
        <f t="shared" si="8"/>
        <v>8.26</v>
      </c>
    </row>
    <row r="49" spans="1:22" ht="15">
      <c r="A49" s="268">
        <v>12</v>
      </c>
      <c r="B49" s="108" t="s">
        <v>122</v>
      </c>
      <c r="C49" s="102" t="s">
        <v>70</v>
      </c>
      <c r="D49" s="267">
        <v>4</v>
      </c>
      <c r="E49" s="267"/>
      <c r="F49" s="109">
        <v>12</v>
      </c>
      <c r="G49" s="57">
        <f t="shared" si="9"/>
        <v>42.3</v>
      </c>
      <c r="H49" s="57">
        <v>42.3</v>
      </c>
      <c r="I49" s="57"/>
      <c r="J49" s="57">
        <f t="shared" si="10"/>
        <v>42.3</v>
      </c>
      <c r="K49" s="57">
        <v>42.3</v>
      </c>
      <c r="L49" s="57"/>
      <c r="M49" s="57">
        <f t="shared" si="11"/>
        <v>42.3</v>
      </c>
      <c r="N49" s="57">
        <v>42.3</v>
      </c>
      <c r="O49" s="57"/>
      <c r="P49" s="57">
        <f t="shared" si="6"/>
        <v>42.3</v>
      </c>
      <c r="Q49" s="57">
        <v>42.3</v>
      </c>
      <c r="R49" s="57"/>
      <c r="S49" s="57">
        <f t="shared" si="7"/>
        <v>42.3</v>
      </c>
      <c r="T49" s="57">
        <v>42.3</v>
      </c>
      <c r="U49" s="57"/>
      <c r="V49" s="129">
        <f t="shared" si="8"/>
        <v>3.525</v>
      </c>
    </row>
    <row r="50" spans="1:22" ht="15" hidden="1" outlineLevel="1">
      <c r="A50" s="268"/>
      <c r="B50" s="108" t="s">
        <v>122</v>
      </c>
      <c r="C50" s="102" t="s">
        <v>96</v>
      </c>
      <c r="D50" s="267">
        <v>6</v>
      </c>
      <c r="E50" s="267"/>
      <c r="F50" s="109"/>
      <c r="G50" s="57">
        <f t="shared" si="9"/>
        <v>200.2</v>
      </c>
      <c r="H50" s="57">
        <v>200.2</v>
      </c>
      <c r="I50" s="57"/>
      <c r="J50" s="57">
        <f t="shared" si="10"/>
        <v>200.2</v>
      </c>
      <c r="K50" s="57">
        <v>200.2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129" t="e">
        <f t="shared" si="8"/>
        <v>#DIV/0!</v>
      </c>
    </row>
    <row r="51" spans="1:22" ht="15" collapsed="1">
      <c r="A51" s="268">
        <v>13</v>
      </c>
      <c r="B51" s="108" t="s">
        <v>122</v>
      </c>
      <c r="C51" s="102" t="s">
        <v>96</v>
      </c>
      <c r="D51" s="267">
        <v>8</v>
      </c>
      <c r="E51" s="267"/>
      <c r="F51" s="109">
        <v>12</v>
      </c>
      <c r="G51" s="57">
        <f t="shared" si="9"/>
        <v>52.7</v>
      </c>
      <c r="H51" s="57">
        <v>52.7</v>
      </c>
      <c r="I51" s="57"/>
      <c r="J51" s="57">
        <f t="shared" si="10"/>
        <v>52.7</v>
      </c>
      <c r="K51" s="57">
        <v>52.7</v>
      </c>
      <c r="L51" s="57"/>
      <c r="M51" s="57">
        <f t="shared" si="11"/>
        <v>51.3</v>
      </c>
      <c r="N51" s="57">
        <v>51.3</v>
      </c>
      <c r="O51" s="57"/>
      <c r="P51" s="57">
        <f>Q51+R51</f>
        <v>51.3</v>
      </c>
      <c r="Q51" s="57">
        <v>51.3</v>
      </c>
      <c r="R51" s="57"/>
      <c r="S51" s="57">
        <f>T51+U51</f>
        <v>51.3</v>
      </c>
      <c r="T51" s="57">
        <v>51.3</v>
      </c>
      <c r="U51" s="57"/>
      <c r="V51" s="129">
        <f t="shared" si="8"/>
        <v>4.2749999999999995</v>
      </c>
    </row>
    <row r="52" spans="1:22" ht="15">
      <c r="A52" s="262">
        <v>14</v>
      </c>
      <c r="B52" s="108" t="s">
        <v>122</v>
      </c>
      <c r="C52" s="102" t="s">
        <v>48</v>
      </c>
      <c r="D52" s="166">
        <v>13</v>
      </c>
      <c r="E52" s="166"/>
      <c r="F52" s="109">
        <v>70</v>
      </c>
      <c r="G52" s="57">
        <f t="shared" si="9"/>
        <v>96.3</v>
      </c>
      <c r="H52" s="57">
        <v>96.3</v>
      </c>
      <c r="I52" s="57"/>
      <c r="J52" s="57">
        <f t="shared" si="10"/>
        <v>96.3</v>
      </c>
      <c r="K52" s="57">
        <v>96.3</v>
      </c>
      <c r="L52" s="57"/>
      <c r="M52" s="57">
        <f t="shared" si="11"/>
        <v>96.3</v>
      </c>
      <c r="N52" s="57">
        <v>96.3</v>
      </c>
      <c r="O52" s="57"/>
      <c r="P52" s="57">
        <f>Q52+R52</f>
        <v>96.3</v>
      </c>
      <c r="Q52" s="57">
        <v>96.3</v>
      </c>
      <c r="R52" s="57"/>
      <c r="S52" s="57">
        <f>T52+U52</f>
        <v>96.3</v>
      </c>
      <c r="T52" s="57">
        <v>96.3</v>
      </c>
      <c r="U52" s="57"/>
      <c r="V52" s="129">
        <f t="shared" si="8"/>
        <v>1.3757142857142857</v>
      </c>
    </row>
    <row r="53" spans="1:22" ht="15">
      <c r="A53" s="156"/>
      <c r="B53" s="110" t="s">
        <v>8</v>
      </c>
      <c r="C53" s="74"/>
      <c r="D53" s="70"/>
      <c r="E53" s="70"/>
      <c r="F53" s="143">
        <f>SUM(F38:F52)</f>
        <v>266</v>
      </c>
      <c r="G53" s="78">
        <f aca="true" t="shared" si="12" ref="G53:L53">SUM(G41:G52)</f>
        <v>1032.1</v>
      </c>
      <c r="H53" s="78">
        <f t="shared" si="12"/>
        <v>1032.1</v>
      </c>
      <c r="I53" s="78">
        <f t="shared" si="12"/>
        <v>0</v>
      </c>
      <c r="J53" s="78">
        <f t="shared" si="12"/>
        <v>1032.1</v>
      </c>
      <c r="K53" s="78">
        <f t="shared" si="12"/>
        <v>1032.1</v>
      </c>
      <c r="L53" s="78">
        <f t="shared" si="12"/>
        <v>0</v>
      </c>
      <c r="M53" s="78">
        <f aca="true" t="shared" si="13" ref="M53:R53">SUM(M39:M52)</f>
        <v>964.9999999999998</v>
      </c>
      <c r="N53" s="78">
        <f t="shared" si="13"/>
        <v>964.9999999999998</v>
      </c>
      <c r="O53" s="78">
        <f t="shared" si="13"/>
        <v>0</v>
      </c>
      <c r="P53" s="78">
        <f t="shared" si="13"/>
        <v>962.9999999999998</v>
      </c>
      <c r="Q53" s="78">
        <f t="shared" si="13"/>
        <v>962.9999999999998</v>
      </c>
      <c r="R53" s="78">
        <f t="shared" si="13"/>
        <v>0</v>
      </c>
      <c r="S53" s="78">
        <f>SUM(S38:S52)</f>
        <v>1473.1</v>
      </c>
      <c r="T53" s="78">
        <f>SUM(T38:T52)</f>
        <v>1473.1</v>
      </c>
      <c r="U53" s="78">
        <f>SUM(U38:U52)</f>
        <v>0</v>
      </c>
      <c r="V53" s="156"/>
    </row>
    <row r="56" spans="7:13" ht="15">
      <c r="G56" s="2"/>
      <c r="H56" s="2"/>
      <c r="M56" s="2"/>
    </row>
  </sheetData>
  <sheetProtection/>
  <mergeCells count="74">
    <mergeCell ref="T33:U33"/>
    <mergeCell ref="T19:U19"/>
    <mergeCell ref="T18:U18"/>
    <mergeCell ref="T22:U22"/>
    <mergeCell ref="T24:U24"/>
    <mergeCell ref="T28:U28"/>
    <mergeCell ref="T29:U29"/>
    <mergeCell ref="T32:U32"/>
    <mergeCell ref="S5:U5"/>
    <mergeCell ref="S6:S7"/>
    <mergeCell ref="T6:U6"/>
    <mergeCell ref="T15:U15"/>
    <mergeCell ref="T16:U16"/>
    <mergeCell ref="T17:U17"/>
    <mergeCell ref="Q33:R33"/>
    <mergeCell ref="Q18:R18"/>
    <mergeCell ref="Q22:R22"/>
    <mergeCell ref="Q24:R24"/>
    <mergeCell ref="Q28:R28"/>
    <mergeCell ref="Q29:R29"/>
    <mergeCell ref="Q32:R32"/>
    <mergeCell ref="P5:R5"/>
    <mergeCell ref="P6:P7"/>
    <mergeCell ref="Q6:R6"/>
    <mergeCell ref="Q15:R15"/>
    <mergeCell ref="Q16:R16"/>
    <mergeCell ref="Q17:R17"/>
    <mergeCell ref="N6:O6"/>
    <mergeCell ref="N16:O16"/>
    <mergeCell ref="N17:O17"/>
    <mergeCell ref="N18:O18"/>
    <mergeCell ref="N22:O22"/>
    <mergeCell ref="N24:O24"/>
    <mergeCell ref="N15:O15"/>
    <mergeCell ref="A5:A7"/>
    <mergeCell ref="A37:V37"/>
    <mergeCell ref="E6:E7"/>
    <mergeCell ref="C6:C7"/>
    <mergeCell ref="D6:D7"/>
    <mergeCell ref="H16:I16"/>
    <mergeCell ref="H17:I17"/>
    <mergeCell ref="H18:I18"/>
    <mergeCell ref="H22:I22"/>
    <mergeCell ref="H29:I29"/>
    <mergeCell ref="B2:V2"/>
    <mergeCell ref="B5:B7"/>
    <mergeCell ref="C5:E5"/>
    <mergeCell ref="F5:F7"/>
    <mergeCell ref="G5:I5"/>
    <mergeCell ref="G6:G7"/>
    <mergeCell ref="H6:I6"/>
    <mergeCell ref="V5:V7"/>
    <mergeCell ref="M5:O5"/>
    <mergeCell ref="M6:M7"/>
    <mergeCell ref="H32:I32"/>
    <mergeCell ref="H27:I27"/>
    <mergeCell ref="H28:I28"/>
    <mergeCell ref="H24:I24"/>
    <mergeCell ref="J5:L5"/>
    <mergeCell ref="J6:J7"/>
    <mergeCell ref="K6:L6"/>
    <mergeCell ref="K16:L16"/>
    <mergeCell ref="K17:L17"/>
    <mergeCell ref="K32:L32"/>
    <mergeCell ref="N33:O33"/>
    <mergeCell ref="K18:L18"/>
    <mergeCell ref="K22:L22"/>
    <mergeCell ref="K24:L24"/>
    <mergeCell ref="K27:L27"/>
    <mergeCell ref="K28:L28"/>
    <mergeCell ref="K29:L29"/>
    <mergeCell ref="N28:O28"/>
    <mergeCell ref="N29:O29"/>
    <mergeCell ref="N32:O32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234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S4" sqref="S4:U4"/>
    </sheetView>
  </sheetViews>
  <sheetFormatPr defaultColWidth="9.140625" defaultRowHeight="15" outlineLevelRow="1" outlineLevelCol="1"/>
  <cols>
    <col min="1" max="1" width="5.140625" style="196" customWidth="1"/>
    <col min="2" max="2" width="26.140625" style="196" customWidth="1"/>
    <col min="3" max="3" width="16.8515625" style="212" customWidth="1"/>
    <col min="4" max="4" width="6.8515625" style="100" customWidth="1"/>
    <col min="5" max="5" width="8.140625" style="100" customWidth="1"/>
    <col min="6" max="6" width="11.8515625" style="100" customWidth="1"/>
    <col min="7" max="7" width="12.140625" style="196" hidden="1" customWidth="1" outlineLevel="1" collapsed="1"/>
    <col min="8" max="9" width="12.140625" style="196" hidden="1" customWidth="1" outlineLevel="1"/>
    <col min="10" max="10" width="12.140625" style="196" hidden="1" customWidth="1" outlineLevel="1" collapsed="1"/>
    <col min="11" max="12" width="12.140625" style="196" hidden="1" customWidth="1" outlineLevel="1"/>
    <col min="13" max="13" width="12.140625" style="196" hidden="1" customWidth="1" outlineLevel="1" collapsed="1"/>
    <col min="14" max="15" width="12.140625" style="196" hidden="1" customWidth="1" outlineLevel="1"/>
    <col min="16" max="16" width="12.140625" style="196" hidden="1" customWidth="1" outlineLevel="1" collapsed="1"/>
    <col min="17" max="18" width="12.140625" style="196" hidden="1" customWidth="1" outlineLevel="1"/>
    <col min="19" max="19" width="12.140625" style="196" customWidth="1" collapsed="1"/>
    <col min="20" max="21" width="12.140625" style="196" customWidth="1"/>
    <col min="22" max="22" width="15.28125" style="196" customWidth="1"/>
    <col min="23" max="23" width="11.140625" style="196" customWidth="1"/>
    <col min="24" max="16384" width="9.140625" style="196" customWidth="1"/>
  </cols>
  <sheetData>
    <row r="1" spans="1:6" ht="15">
      <c r="A1" s="332" t="s">
        <v>10</v>
      </c>
      <c r="B1" s="332"/>
      <c r="C1" s="332"/>
      <c r="D1" s="332"/>
      <c r="E1" s="332"/>
      <c r="F1" s="332"/>
    </row>
    <row r="2" spans="3:6" ht="34.5" customHeight="1">
      <c r="C2" s="333"/>
      <c r="D2" s="333"/>
      <c r="E2" s="333"/>
      <c r="F2" s="333"/>
    </row>
    <row r="3" ht="15">
      <c r="V3" s="213" t="s">
        <v>9</v>
      </c>
    </row>
    <row r="4" spans="1:22" s="199" customFormat="1" ht="43.5" customHeight="1">
      <c r="A4" s="316" t="s">
        <v>0</v>
      </c>
      <c r="B4" s="316" t="s">
        <v>12</v>
      </c>
      <c r="C4" s="318" t="s">
        <v>1</v>
      </c>
      <c r="D4" s="319"/>
      <c r="E4" s="320"/>
      <c r="F4" s="316" t="s">
        <v>61</v>
      </c>
      <c r="G4" s="323" t="s">
        <v>137</v>
      </c>
      <c r="H4" s="324"/>
      <c r="I4" s="325"/>
      <c r="J4" s="323" t="s">
        <v>141</v>
      </c>
      <c r="K4" s="324"/>
      <c r="L4" s="325"/>
      <c r="M4" s="323" t="s">
        <v>143</v>
      </c>
      <c r="N4" s="324"/>
      <c r="O4" s="325"/>
      <c r="P4" s="323" t="s">
        <v>146</v>
      </c>
      <c r="Q4" s="324"/>
      <c r="R4" s="325"/>
      <c r="S4" s="323" t="s">
        <v>150</v>
      </c>
      <c r="T4" s="324"/>
      <c r="U4" s="325"/>
      <c r="V4" s="329" t="s">
        <v>84</v>
      </c>
    </row>
    <row r="5" spans="1:22" s="199" customFormat="1" ht="13.5" customHeight="1">
      <c r="A5" s="328"/>
      <c r="B5" s="328"/>
      <c r="C5" s="316" t="s">
        <v>2</v>
      </c>
      <c r="D5" s="316" t="s">
        <v>3</v>
      </c>
      <c r="E5" s="316" t="s">
        <v>4</v>
      </c>
      <c r="F5" s="328"/>
      <c r="G5" s="321" t="s">
        <v>5</v>
      </c>
      <c r="H5" s="326" t="s">
        <v>11</v>
      </c>
      <c r="I5" s="327"/>
      <c r="J5" s="321" t="s">
        <v>5</v>
      </c>
      <c r="K5" s="326" t="s">
        <v>11</v>
      </c>
      <c r="L5" s="327"/>
      <c r="M5" s="321" t="s">
        <v>5</v>
      </c>
      <c r="N5" s="326" t="s">
        <v>11</v>
      </c>
      <c r="O5" s="327"/>
      <c r="P5" s="321" t="s">
        <v>5</v>
      </c>
      <c r="Q5" s="326" t="s">
        <v>11</v>
      </c>
      <c r="R5" s="327"/>
      <c r="S5" s="321" t="s">
        <v>5</v>
      </c>
      <c r="T5" s="326" t="s">
        <v>11</v>
      </c>
      <c r="U5" s="327"/>
      <c r="V5" s="330"/>
    </row>
    <row r="6" spans="1:22" s="199" customFormat="1" ht="60" customHeight="1">
      <c r="A6" s="317"/>
      <c r="B6" s="317"/>
      <c r="C6" s="317"/>
      <c r="D6" s="317"/>
      <c r="E6" s="317"/>
      <c r="F6" s="317"/>
      <c r="G6" s="322"/>
      <c r="H6" s="46" t="s">
        <v>6</v>
      </c>
      <c r="I6" s="46" t="s">
        <v>7</v>
      </c>
      <c r="J6" s="322"/>
      <c r="K6" s="46" t="s">
        <v>6</v>
      </c>
      <c r="L6" s="46" t="s">
        <v>7</v>
      </c>
      <c r="M6" s="322"/>
      <c r="N6" s="46" t="s">
        <v>6</v>
      </c>
      <c r="O6" s="46" t="s">
        <v>7</v>
      </c>
      <c r="P6" s="322"/>
      <c r="Q6" s="46" t="s">
        <v>6</v>
      </c>
      <c r="R6" s="46" t="s">
        <v>7</v>
      </c>
      <c r="S6" s="322"/>
      <c r="T6" s="46" t="s">
        <v>6</v>
      </c>
      <c r="U6" s="46" t="s">
        <v>7</v>
      </c>
      <c r="V6" s="331"/>
    </row>
    <row r="7" spans="1:22" s="199" customFormat="1" ht="15">
      <c r="A7" s="161">
        <v>1</v>
      </c>
      <c r="B7" s="13" t="s">
        <v>59</v>
      </c>
      <c r="C7" s="13" t="s">
        <v>21</v>
      </c>
      <c r="D7" s="40">
        <v>3</v>
      </c>
      <c r="E7" s="40"/>
      <c r="F7" s="42">
        <f>'[1]МКД'!$H$26</f>
        <v>5</v>
      </c>
      <c r="G7" s="48">
        <f aca="true" t="shared" si="0" ref="G7:G71">SUM(H7:I7)</f>
        <v>159.95000000000002</v>
      </c>
      <c r="H7" s="46">
        <v>145.52</v>
      </c>
      <c r="I7" s="46">
        <v>14.43</v>
      </c>
      <c r="J7" s="48">
        <f aca="true" t="shared" si="1" ref="J7:J71">SUM(K7:L7)</f>
        <v>163.4</v>
      </c>
      <c r="K7" s="46">
        <v>148.97</v>
      </c>
      <c r="L7" s="46">
        <v>14.43</v>
      </c>
      <c r="M7" s="48">
        <f aca="true" t="shared" si="2" ref="M7:M71">SUM(N7:O7)</f>
        <v>168.77</v>
      </c>
      <c r="N7" s="46">
        <v>154.34</v>
      </c>
      <c r="O7" s="46">
        <v>14.43</v>
      </c>
      <c r="P7" s="48">
        <f aca="true" t="shared" si="3" ref="P7:P71">SUM(Q7:R7)</f>
        <v>174.14000000000001</v>
      </c>
      <c r="Q7" s="46">
        <v>159.71</v>
      </c>
      <c r="R7" s="46">
        <v>14.43</v>
      </c>
      <c r="S7" s="48">
        <f aca="true" t="shared" si="4" ref="S7:S12">SUM(T7:U7)</f>
        <v>179.52</v>
      </c>
      <c r="T7" s="46">
        <v>165.09</v>
      </c>
      <c r="U7" s="46">
        <v>14.43</v>
      </c>
      <c r="V7" s="50">
        <f>S7/F7</f>
        <v>35.904</v>
      </c>
    </row>
    <row r="8" spans="1:22" s="199" customFormat="1" ht="15">
      <c r="A8" s="161">
        <v>2</v>
      </c>
      <c r="B8" s="13" t="s">
        <v>59</v>
      </c>
      <c r="C8" s="13" t="s">
        <v>21</v>
      </c>
      <c r="D8" s="40">
        <v>5</v>
      </c>
      <c r="E8" s="40"/>
      <c r="F8" s="42">
        <f>'[1]МКД'!$H$27</f>
        <v>8</v>
      </c>
      <c r="G8" s="48">
        <f t="shared" si="0"/>
        <v>15.17</v>
      </c>
      <c r="H8" s="46">
        <v>15.86</v>
      </c>
      <c r="I8" s="46">
        <v>-0.69</v>
      </c>
      <c r="J8" s="48">
        <f t="shared" si="1"/>
        <v>14.21</v>
      </c>
      <c r="K8" s="46">
        <v>14.9</v>
      </c>
      <c r="L8" s="46">
        <v>-0.69</v>
      </c>
      <c r="M8" s="48">
        <f t="shared" si="2"/>
        <v>14.690000000000001</v>
      </c>
      <c r="N8" s="46">
        <v>15.38</v>
      </c>
      <c r="O8" s="46">
        <v>-0.69</v>
      </c>
      <c r="P8" s="48">
        <f t="shared" si="3"/>
        <v>14.040000000000001</v>
      </c>
      <c r="Q8" s="46">
        <v>14.73</v>
      </c>
      <c r="R8" s="46">
        <v>-0.69</v>
      </c>
      <c r="S8" s="48">
        <f t="shared" si="4"/>
        <v>17.029999999999998</v>
      </c>
      <c r="T8" s="46">
        <v>17.72</v>
      </c>
      <c r="U8" s="46">
        <v>-0.69</v>
      </c>
      <c r="V8" s="50">
        <f aca="true" t="shared" si="5" ref="V8:V71">S8/F8</f>
        <v>2.1287499999999997</v>
      </c>
    </row>
    <row r="9" spans="1:22" s="199" customFormat="1" ht="15">
      <c r="A9" s="161">
        <v>3</v>
      </c>
      <c r="B9" s="13" t="s">
        <v>59</v>
      </c>
      <c r="C9" s="13" t="s">
        <v>21</v>
      </c>
      <c r="D9" s="40">
        <v>8</v>
      </c>
      <c r="E9" s="40"/>
      <c r="F9" s="42">
        <f>'[1]МКД'!$H$28</f>
        <v>12</v>
      </c>
      <c r="G9" s="48">
        <f t="shared" si="0"/>
        <v>515.36</v>
      </c>
      <c r="H9" s="46">
        <v>169.86</v>
      </c>
      <c r="I9" s="46">
        <v>345.5</v>
      </c>
      <c r="J9" s="48">
        <f t="shared" si="1"/>
        <v>543.72</v>
      </c>
      <c r="K9" s="46">
        <v>174.31</v>
      </c>
      <c r="L9" s="46">
        <v>369.41</v>
      </c>
      <c r="M9" s="48">
        <f t="shared" si="2"/>
        <v>577.34</v>
      </c>
      <c r="N9" s="46">
        <v>177.09</v>
      </c>
      <c r="O9" s="46">
        <v>400.25</v>
      </c>
      <c r="P9" s="48">
        <f t="shared" si="3"/>
        <v>577.4200000000001</v>
      </c>
      <c r="Q9" s="46">
        <v>184.56</v>
      </c>
      <c r="R9" s="46">
        <v>392.86</v>
      </c>
      <c r="S9" s="48">
        <f t="shared" si="4"/>
        <v>524.5699999999999</v>
      </c>
      <c r="T9" s="46">
        <v>185.69</v>
      </c>
      <c r="U9" s="46">
        <v>338.88</v>
      </c>
      <c r="V9" s="50">
        <f t="shared" si="5"/>
        <v>43.714166666666664</v>
      </c>
    </row>
    <row r="10" spans="1:22" s="199" customFormat="1" ht="15">
      <c r="A10" s="161">
        <v>4</v>
      </c>
      <c r="B10" s="13" t="s">
        <v>59</v>
      </c>
      <c r="C10" s="13" t="s">
        <v>21</v>
      </c>
      <c r="D10" s="40">
        <v>10</v>
      </c>
      <c r="E10" s="40"/>
      <c r="F10" s="42">
        <f>'[1]МКД'!$H$29</f>
        <v>20</v>
      </c>
      <c r="G10" s="48">
        <f t="shared" si="0"/>
        <v>899.06</v>
      </c>
      <c r="H10" s="46">
        <v>304.09</v>
      </c>
      <c r="I10" s="46">
        <v>594.97</v>
      </c>
      <c r="J10" s="48">
        <f t="shared" si="1"/>
        <v>936.1600000000001</v>
      </c>
      <c r="K10" s="46">
        <v>315.07</v>
      </c>
      <c r="L10" s="46">
        <v>621.09</v>
      </c>
      <c r="M10" s="48">
        <f t="shared" si="2"/>
        <v>955.49</v>
      </c>
      <c r="N10" s="46">
        <v>317.22</v>
      </c>
      <c r="O10" s="46">
        <v>638.27</v>
      </c>
      <c r="P10" s="48">
        <f t="shared" si="3"/>
        <v>961.5</v>
      </c>
      <c r="Q10" s="46">
        <v>320.25</v>
      </c>
      <c r="R10" s="46">
        <v>641.25</v>
      </c>
      <c r="S10" s="48">
        <f t="shared" si="4"/>
        <v>926.1</v>
      </c>
      <c r="T10" s="46">
        <v>325.51</v>
      </c>
      <c r="U10" s="46">
        <v>600.59</v>
      </c>
      <c r="V10" s="50">
        <f t="shared" si="5"/>
        <v>46.305</v>
      </c>
    </row>
    <row r="11" spans="1:22" s="199" customFormat="1" ht="15">
      <c r="A11" s="161">
        <v>5</v>
      </c>
      <c r="B11" s="13" t="s">
        <v>59</v>
      </c>
      <c r="C11" s="13" t="s">
        <v>21</v>
      </c>
      <c r="D11" s="40">
        <v>12</v>
      </c>
      <c r="E11" s="40"/>
      <c r="F11" s="42">
        <f>'[1]МКД'!$H$30</f>
        <v>20</v>
      </c>
      <c r="G11" s="48">
        <f t="shared" si="0"/>
        <v>653.4</v>
      </c>
      <c r="H11" s="46">
        <v>204.98</v>
      </c>
      <c r="I11" s="46">
        <v>448.42</v>
      </c>
      <c r="J11" s="48">
        <f t="shared" si="1"/>
        <v>694.1899999999999</v>
      </c>
      <c r="K11" s="46">
        <v>218.54</v>
      </c>
      <c r="L11" s="46">
        <v>475.65</v>
      </c>
      <c r="M11" s="48">
        <f t="shared" si="2"/>
        <v>800.4100000000001</v>
      </c>
      <c r="N11" s="46">
        <v>232.2</v>
      </c>
      <c r="O11" s="46">
        <v>568.21</v>
      </c>
      <c r="P11" s="48">
        <f t="shared" si="3"/>
        <v>755.26</v>
      </c>
      <c r="Q11" s="46">
        <v>219.03</v>
      </c>
      <c r="R11" s="46">
        <v>536.23</v>
      </c>
      <c r="S11" s="48">
        <f t="shared" si="4"/>
        <v>720.4300000000001</v>
      </c>
      <c r="T11" s="46">
        <v>237.74</v>
      </c>
      <c r="U11" s="46">
        <v>482.69</v>
      </c>
      <c r="V11" s="50">
        <f t="shared" si="5"/>
        <v>36.0215</v>
      </c>
    </row>
    <row r="12" spans="1:22" s="199" customFormat="1" ht="15">
      <c r="A12" s="161">
        <v>6</v>
      </c>
      <c r="B12" s="13" t="s">
        <v>59</v>
      </c>
      <c r="C12" s="13" t="s">
        <v>21</v>
      </c>
      <c r="D12" s="40">
        <v>18</v>
      </c>
      <c r="E12" s="40"/>
      <c r="F12" s="42">
        <f>'[1]МКД'!$H$31</f>
        <v>33</v>
      </c>
      <c r="G12" s="48">
        <f t="shared" si="0"/>
        <v>1111.74</v>
      </c>
      <c r="H12" s="46">
        <v>402.67</v>
      </c>
      <c r="I12" s="46">
        <v>709.07</v>
      </c>
      <c r="J12" s="48">
        <f t="shared" si="1"/>
        <v>1110.08</v>
      </c>
      <c r="K12" s="46">
        <v>402.22</v>
      </c>
      <c r="L12" s="46">
        <v>707.86</v>
      </c>
      <c r="M12" s="48">
        <f t="shared" si="2"/>
        <v>1109.97</v>
      </c>
      <c r="N12" s="46">
        <v>402.22</v>
      </c>
      <c r="O12" s="46">
        <v>707.75</v>
      </c>
      <c r="P12" s="48">
        <f t="shared" si="3"/>
        <v>1106.18</v>
      </c>
      <c r="Q12" s="46">
        <v>402.22</v>
      </c>
      <c r="R12" s="46">
        <v>703.96</v>
      </c>
      <c r="S12" s="48">
        <f t="shared" si="4"/>
        <v>1109.97</v>
      </c>
      <c r="T12" s="46">
        <v>402.22</v>
      </c>
      <c r="U12" s="46">
        <v>707.75</v>
      </c>
      <c r="V12" s="50">
        <f t="shared" si="5"/>
        <v>33.63545454545454</v>
      </c>
    </row>
    <row r="13" spans="1:22" s="199" customFormat="1" ht="15">
      <c r="A13" s="161">
        <v>7</v>
      </c>
      <c r="B13" s="13" t="s">
        <v>59</v>
      </c>
      <c r="C13" s="13" t="s">
        <v>67</v>
      </c>
      <c r="D13" s="40">
        <v>6</v>
      </c>
      <c r="E13" s="40"/>
      <c r="F13" s="42">
        <f>'[1]МКД'!$H$64</f>
        <v>12</v>
      </c>
      <c r="G13" s="48">
        <f t="shared" si="0"/>
        <v>684.08</v>
      </c>
      <c r="H13" s="46">
        <v>162.76</v>
      </c>
      <c r="I13" s="46">
        <v>521.32</v>
      </c>
      <c r="J13" s="48">
        <f t="shared" si="1"/>
        <v>687.4300000000001</v>
      </c>
      <c r="K13" s="46">
        <v>166.11</v>
      </c>
      <c r="L13" s="46">
        <v>521.32</v>
      </c>
      <c r="M13" s="48">
        <f t="shared" si="2"/>
        <v>680.2</v>
      </c>
      <c r="N13" s="46">
        <v>172.55</v>
      </c>
      <c r="O13" s="46">
        <v>507.65</v>
      </c>
      <c r="P13" s="48">
        <f>SUM(Q13:R13)-0.01</f>
        <v>684.24</v>
      </c>
      <c r="Q13" s="46">
        <v>176.9</v>
      </c>
      <c r="R13" s="46">
        <v>507.35</v>
      </c>
      <c r="S13" s="48">
        <f>SUM(T13:U13)-0.01</f>
        <v>687.96</v>
      </c>
      <c r="T13" s="46">
        <v>180.62</v>
      </c>
      <c r="U13" s="46">
        <v>507.35</v>
      </c>
      <c r="V13" s="50">
        <f t="shared" si="5"/>
        <v>57.330000000000005</v>
      </c>
    </row>
    <row r="14" spans="1:22" s="199" customFormat="1" ht="15">
      <c r="A14" s="161">
        <v>8</v>
      </c>
      <c r="B14" s="13" t="s">
        <v>59</v>
      </c>
      <c r="C14" s="13" t="s">
        <v>67</v>
      </c>
      <c r="D14" s="40">
        <v>7</v>
      </c>
      <c r="E14" s="40"/>
      <c r="F14" s="42">
        <f>'[2]МКД'!$H$382</f>
        <v>12</v>
      </c>
      <c r="G14" s="48">
        <f t="shared" si="0"/>
        <v>18.1</v>
      </c>
      <c r="H14" s="46">
        <v>18.1</v>
      </c>
      <c r="I14" s="46"/>
      <c r="J14" s="48">
        <f t="shared" si="1"/>
        <v>6.85</v>
      </c>
      <c r="K14" s="46">
        <v>6.85</v>
      </c>
      <c r="L14" s="46"/>
      <c r="M14" s="48">
        <f t="shared" si="2"/>
        <v>6.8</v>
      </c>
      <c r="N14" s="46">
        <v>6.8</v>
      </c>
      <c r="O14" s="46"/>
      <c r="P14" s="48">
        <f t="shared" si="3"/>
        <v>6.7700000000000005</v>
      </c>
      <c r="Q14" s="46">
        <v>6.95</v>
      </c>
      <c r="R14" s="46">
        <v>-0.18</v>
      </c>
      <c r="S14" s="48">
        <f aca="true" t="shared" si="6" ref="S14:S21">SUM(T14:U14)</f>
        <v>9.74</v>
      </c>
      <c r="T14" s="46">
        <v>9.92</v>
      </c>
      <c r="U14" s="46">
        <v>-0.18</v>
      </c>
      <c r="V14" s="50">
        <f t="shared" si="5"/>
        <v>0.8116666666666666</v>
      </c>
    </row>
    <row r="15" spans="1:22" s="199" customFormat="1" ht="15">
      <c r="A15" s="161">
        <v>9</v>
      </c>
      <c r="B15" s="13" t="s">
        <v>59</v>
      </c>
      <c r="C15" s="13" t="s">
        <v>67</v>
      </c>
      <c r="D15" s="40">
        <v>9</v>
      </c>
      <c r="E15" s="40"/>
      <c r="F15" s="42">
        <f>'[1]МКД'!$H$65</f>
        <v>12</v>
      </c>
      <c r="G15" s="48">
        <f t="shared" si="0"/>
        <v>212.62</v>
      </c>
      <c r="H15" s="46">
        <v>208.34</v>
      </c>
      <c r="I15" s="46">
        <v>4.28</v>
      </c>
      <c r="J15" s="48">
        <f t="shared" si="1"/>
        <v>219.51999999999998</v>
      </c>
      <c r="K15" s="46">
        <v>215.92</v>
      </c>
      <c r="L15" s="46">
        <v>3.6</v>
      </c>
      <c r="M15" s="48">
        <f t="shared" si="2"/>
        <v>185.29999999999998</v>
      </c>
      <c r="N15" s="46">
        <v>182.14</v>
      </c>
      <c r="O15" s="46">
        <v>3.16</v>
      </c>
      <c r="P15" s="48">
        <f t="shared" si="3"/>
        <v>177.91</v>
      </c>
      <c r="Q15" s="46">
        <v>175.18</v>
      </c>
      <c r="R15" s="46">
        <v>2.73</v>
      </c>
      <c r="S15" s="48">
        <f t="shared" si="6"/>
        <v>169.57000000000002</v>
      </c>
      <c r="T15" s="46">
        <v>166.49</v>
      </c>
      <c r="U15" s="46">
        <v>3.08</v>
      </c>
      <c r="V15" s="50">
        <f t="shared" si="5"/>
        <v>14.130833333333335</v>
      </c>
    </row>
    <row r="16" spans="1:22" s="199" customFormat="1" ht="15">
      <c r="A16" s="161">
        <v>10</v>
      </c>
      <c r="B16" s="13" t="s">
        <v>59</v>
      </c>
      <c r="C16" s="13" t="s">
        <v>67</v>
      </c>
      <c r="D16" s="40">
        <v>10</v>
      </c>
      <c r="E16" s="40"/>
      <c r="F16" s="42">
        <f>'[1]МКД'!$H$66</f>
        <v>12</v>
      </c>
      <c r="G16" s="48">
        <f t="shared" si="0"/>
        <v>73.52</v>
      </c>
      <c r="H16" s="46">
        <v>71.56</v>
      </c>
      <c r="I16" s="46">
        <v>1.96</v>
      </c>
      <c r="J16" s="48">
        <f t="shared" si="1"/>
        <v>86.77000000000001</v>
      </c>
      <c r="K16" s="46">
        <v>84.59</v>
      </c>
      <c r="L16" s="46">
        <v>2.18</v>
      </c>
      <c r="M16" s="48">
        <f t="shared" si="2"/>
        <v>77.82000000000001</v>
      </c>
      <c r="N16" s="46">
        <v>75.64</v>
      </c>
      <c r="O16" s="46">
        <v>2.18</v>
      </c>
      <c r="P16" s="48">
        <f t="shared" si="3"/>
        <v>73.6</v>
      </c>
      <c r="Q16" s="46">
        <v>72.8</v>
      </c>
      <c r="R16" s="46">
        <v>0.8</v>
      </c>
      <c r="S16" s="48">
        <f t="shared" si="6"/>
        <v>67.07</v>
      </c>
      <c r="T16" s="46">
        <v>66.27</v>
      </c>
      <c r="U16" s="46">
        <v>0.8</v>
      </c>
      <c r="V16" s="50">
        <f t="shared" si="5"/>
        <v>5.589166666666666</v>
      </c>
    </row>
    <row r="17" spans="1:22" s="199" customFormat="1" ht="15">
      <c r="A17" s="161">
        <v>11</v>
      </c>
      <c r="B17" s="13" t="s">
        <v>59</v>
      </c>
      <c r="C17" s="13" t="s">
        <v>67</v>
      </c>
      <c r="D17" s="40">
        <v>11</v>
      </c>
      <c r="E17" s="40"/>
      <c r="F17" s="42">
        <f>'[1]МКД'!$H$67</f>
        <v>12</v>
      </c>
      <c r="G17" s="48">
        <f t="shared" si="0"/>
        <v>25.599999999999998</v>
      </c>
      <c r="H17" s="46">
        <v>22.7</v>
      </c>
      <c r="I17" s="46">
        <v>2.9</v>
      </c>
      <c r="J17" s="48">
        <f t="shared" si="1"/>
        <v>31.799999999999997</v>
      </c>
      <c r="K17" s="46">
        <v>28.9</v>
      </c>
      <c r="L17" s="46">
        <v>2.9</v>
      </c>
      <c r="M17" s="48">
        <f t="shared" si="2"/>
        <v>29.25</v>
      </c>
      <c r="N17" s="46">
        <v>26.35</v>
      </c>
      <c r="O17" s="46">
        <v>2.9</v>
      </c>
      <c r="P17" s="48">
        <f t="shared" si="3"/>
        <v>26.049999999999997</v>
      </c>
      <c r="Q17" s="46">
        <v>26.15</v>
      </c>
      <c r="R17" s="46">
        <v>-0.1</v>
      </c>
      <c r="S17" s="48">
        <f t="shared" si="6"/>
        <v>22.89</v>
      </c>
      <c r="T17" s="46">
        <v>23.01</v>
      </c>
      <c r="U17" s="46">
        <v>-0.12</v>
      </c>
      <c r="V17" s="50">
        <f t="shared" si="5"/>
        <v>1.9075</v>
      </c>
    </row>
    <row r="18" spans="1:22" s="199" customFormat="1" ht="15">
      <c r="A18" s="161">
        <v>12</v>
      </c>
      <c r="B18" s="13" t="s">
        <v>59</v>
      </c>
      <c r="C18" s="13" t="s">
        <v>67</v>
      </c>
      <c r="D18" s="40">
        <v>12</v>
      </c>
      <c r="E18" s="40"/>
      <c r="F18" s="42">
        <f>'[1]МКД'!$H$68</f>
        <v>12</v>
      </c>
      <c r="G18" s="48">
        <f t="shared" si="0"/>
        <v>305.23</v>
      </c>
      <c r="H18" s="46">
        <v>20.11</v>
      </c>
      <c r="I18" s="46">
        <v>285.12</v>
      </c>
      <c r="J18" s="48">
        <f t="shared" si="1"/>
        <v>307.26</v>
      </c>
      <c r="K18" s="46">
        <v>21.19</v>
      </c>
      <c r="L18" s="46">
        <v>286.07</v>
      </c>
      <c r="M18" s="48">
        <f t="shared" si="2"/>
        <v>302.78</v>
      </c>
      <c r="N18" s="46">
        <v>26.71</v>
      </c>
      <c r="O18" s="46">
        <v>276.07</v>
      </c>
      <c r="P18" s="48">
        <f t="shared" si="3"/>
        <v>301.59000000000003</v>
      </c>
      <c r="Q18" s="46">
        <v>33.99</v>
      </c>
      <c r="R18" s="46">
        <v>267.6</v>
      </c>
      <c r="S18" s="48">
        <f t="shared" si="6"/>
        <v>287.76</v>
      </c>
      <c r="T18" s="46">
        <v>33.44</v>
      </c>
      <c r="U18" s="46">
        <v>254.32</v>
      </c>
      <c r="V18" s="50">
        <f t="shared" si="5"/>
        <v>23.98</v>
      </c>
    </row>
    <row r="19" spans="1:22" s="18" customFormat="1" ht="15">
      <c r="A19" s="161">
        <v>13</v>
      </c>
      <c r="B19" s="13" t="s">
        <v>59</v>
      </c>
      <c r="C19" s="13" t="s">
        <v>19</v>
      </c>
      <c r="D19" s="40">
        <v>10</v>
      </c>
      <c r="E19" s="40"/>
      <c r="F19" s="42">
        <f>'[1]МКД'!$H$32</f>
        <v>72</v>
      </c>
      <c r="G19" s="48">
        <f t="shared" si="0"/>
        <v>2171.52</v>
      </c>
      <c r="H19" s="120">
        <v>1310.83</v>
      </c>
      <c r="I19" s="120">
        <v>860.69</v>
      </c>
      <c r="J19" s="48">
        <f t="shared" si="1"/>
        <v>2236.15</v>
      </c>
      <c r="K19" s="120">
        <v>1378.54</v>
      </c>
      <c r="L19" s="120">
        <v>857.61</v>
      </c>
      <c r="M19" s="48">
        <f t="shared" si="2"/>
        <v>2305.6099999999997</v>
      </c>
      <c r="N19" s="120">
        <v>1468.3</v>
      </c>
      <c r="O19" s="120">
        <v>837.31</v>
      </c>
      <c r="P19" s="48">
        <f t="shared" si="3"/>
        <v>2310.1</v>
      </c>
      <c r="Q19" s="120">
        <v>1494.62</v>
      </c>
      <c r="R19" s="120">
        <v>815.48</v>
      </c>
      <c r="S19" s="48">
        <f t="shared" si="6"/>
        <v>2374.3900000000003</v>
      </c>
      <c r="T19" s="120">
        <v>1570.92</v>
      </c>
      <c r="U19" s="120">
        <v>803.47</v>
      </c>
      <c r="V19" s="50">
        <f t="shared" si="5"/>
        <v>32.97763888888889</v>
      </c>
    </row>
    <row r="20" spans="1:22" s="18" customFormat="1" ht="15">
      <c r="A20" s="161">
        <v>14</v>
      </c>
      <c r="B20" s="13" t="s">
        <v>59</v>
      </c>
      <c r="C20" s="13" t="s">
        <v>64</v>
      </c>
      <c r="D20" s="40">
        <v>4</v>
      </c>
      <c r="E20" s="40"/>
      <c r="F20" s="42">
        <f>'[2]МКД'!$H$370</f>
        <v>12</v>
      </c>
      <c r="G20" s="48">
        <f t="shared" si="0"/>
        <v>22.830000000000002</v>
      </c>
      <c r="H20" s="120">
        <v>23.32</v>
      </c>
      <c r="I20" s="120">
        <v>-0.49</v>
      </c>
      <c r="J20" s="48">
        <f t="shared" si="1"/>
        <v>26.09</v>
      </c>
      <c r="K20" s="120">
        <v>26.58</v>
      </c>
      <c r="L20" s="120">
        <v>-0.49</v>
      </c>
      <c r="M20" s="48">
        <f t="shared" si="2"/>
        <v>37.82</v>
      </c>
      <c r="N20" s="120">
        <v>38.31</v>
      </c>
      <c r="O20" s="120">
        <v>-0.49</v>
      </c>
      <c r="P20" s="48">
        <f t="shared" si="3"/>
        <v>39.879999999999995</v>
      </c>
      <c r="Q20" s="120">
        <v>40.37</v>
      </c>
      <c r="R20" s="120">
        <v>-0.49</v>
      </c>
      <c r="S20" s="48">
        <f t="shared" si="6"/>
        <v>41.75</v>
      </c>
      <c r="T20" s="120">
        <v>42.24</v>
      </c>
      <c r="U20" s="120">
        <v>-0.49</v>
      </c>
      <c r="V20" s="50">
        <f t="shared" si="5"/>
        <v>3.4791666666666665</v>
      </c>
    </row>
    <row r="21" spans="1:22" s="18" customFormat="1" ht="15" customHeight="1" hidden="1" outlineLevel="1">
      <c r="A21" s="42"/>
      <c r="B21" s="13" t="s">
        <v>59</v>
      </c>
      <c r="C21" s="13" t="s">
        <v>64</v>
      </c>
      <c r="D21" s="40">
        <v>9</v>
      </c>
      <c r="E21" s="40" t="s">
        <v>18</v>
      </c>
      <c r="F21" s="42"/>
      <c r="G21" s="48">
        <f t="shared" si="0"/>
        <v>0</v>
      </c>
      <c r="H21" s="120"/>
      <c r="I21" s="120"/>
      <c r="J21" s="48">
        <f t="shared" si="1"/>
        <v>0</v>
      </c>
      <c r="K21" s="120"/>
      <c r="L21" s="120"/>
      <c r="M21" s="48">
        <f t="shared" si="2"/>
        <v>0</v>
      </c>
      <c r="N21" s="120"/>
      <c r="O21" s="120"/>
      <c r="P21" s="48">
        <f t="shared" si="3"/>
        <v>0</v>
      </c>
      <c r="Q21" s="120"/>
      <c r="R21" s="120"/>
      <c r="S21" s="48">
        <f t="shared" si="6"/>
        <v>0</v>
      </c>
      <c r="T21" s="120"/>
      <c r="U21" s="120"/>
      <c r="V21" s="50"/>
    </row>
    <row r="22" spans="1:22" s="18" customFormat="1" ht="15" collapsed="1">
      <c r="A22" s="42">
        <v>15</v>
      </c>
      <c r="B22" s="13" t="s">
        <v>59</v>
      </c>
      <c r="C22" s="13" t="s">
        <v>121</v>
      </c>
      <c r="D22" s="40">
        <v>3</v>
      </c>
      <c r="E22" s="40"/>
      <c r="F22" s="42">
        <f>'[1]МКД'!$H$37</f>
        <v>8</v>
      </c>
      <c r="G22" s="48">
        <f t="shared" si="0"/>
        <v>108.88</v>
      </c>
      <c r="H22" s="120">
        <v>103.2</v>
      </c>
      <c r="I22" s="120">
        <v>5.68</v>
      </c>
      <c r="J22" s="48">
        <f t="shared" si="1"/>
        <v>115.38</v>
      </c>
      <c r="K22" s="120">
        <v>109.7</v>
      </c>
      <c r="L22" s="120">
        <v>5.68</v>
      </c>
      <c r="M22" s="48">
        <f t="shared" si="2"/>
        <v>104.69</v>
      </c>
      <c r="N22" s="120">
        <v>99.01</v>
      </c>
      <c r="O22" s="120">
        <v>5.68</v>
      </c>
      <c r="P22" s="48">
        <f>SUM(Q22:R22)-0.01</f>
        <v>110.74</v>
      </c>
      <c r="Q22" s="120">
        <v>105.07</v>
      </c>
      <c r="R22" s="120">
        <v>5.68</v>
      </c>
      <c r="S22" s="48">
        <f>SUM(T22:U22)-0.01</f>
        <v>111.89999999999999</v>
      </c>
      <c r="T22" s="120">
        <v>106.23</v>
      </c>
      <c r="U22" s="120">
        <v>5.68</v>
      </c>
      <c r="V22" s="50">
        <f t="shared" si="5"/>
        <v>13.987499999999999</v>
      </c>
    </row>
    <row r="23" spans="1:22" s="18" customFormat="1" ht="15">
      <c r="A23" s="42">
        <v>16</v>
      </c>
      <c r="B23" s="13" t="s">
        <v>59</v>
      </c>
      <c r="C23" s="13" t="s">
        <v>121</v>
      </c>
      <c r="D23" s="40">
        <v>4</v>
      </c>
      <c r="E23" s="40"/>
      <c r="F23" s="42">
        <f>'[2]МКД'!$H$377</f>
        <v>12</v>
      </c>
      <c r="G23" s="48">
        <f t="shared" si="0"/>
        <v>38.38</v>
      </c>
      <c r="H23" s="120">
        <v>39.43</v>
      </c>
      <c r="I23" s="120">
        <v>-1.05</v>
      </c>
      <c r="J23" s="48">
        <f t="shared" si="1"/>
        <v>40.7</v>
      </c>
      <c r="K23" s="120">
        <v>41.75</v>
      </c>
      <c r="L23" s="120">
        <v>-1.05</v>
      </c>
      <c r="M23" s="48">
        <f t="shared" si="2"/>
        <v>40.2</v>
      </c>
      <c r="N23" s="120">
        <v>41.25</v>
      </c>
      <c r="O23" s="120">
        <v>-1.05</v>
      </c>
      <c r="P23" s="48">
        <f t="shared" si="3"/>
        <v>42.970000000000006</v>
      </c>
      <c r="Q23" s="120">
        <v>44.02</v>
      </c>
      <c r="R23" s="120">
        <v>-1.05</v>
      </c>
      <c r="S23" s="48">
        <f aca="true" t="shared" si="7" ref="S23:S38">SUM(T23:U23)</f>
        <v>40.99</v>
      </c>
      <c r="T23" s="120">
        <v>42.04</v>
      </c>
      <c r="U23" s="120">
        <v>-1.05</v>
      </c>
      <c r="V23" s="50">
        <f t="shared" si="5"/>
        <v>3.4158333333333335</v>
      </c>
    </row>
    <row r="24" spans="1:22" s="18" customFormat="1" ht="15">
      <c r="A24" s="42">
        <v>17</v>
      </c>
      <c r="B24" s="13" t="s">
        <v>59</v>
      </c>
      <c r="C24" s="138" t="s">
        <v>32</v>
      </c>
      <c r="D24" s="137">
        <v>17</v>
      </c>
      <c r="E24" s="137" t="s">
        <v>17</v>
      </c>
      <c r="F24" s="214">
        <f>'[1]МКД'!$H$34</f>
        <v>8</v>
      </c>
      <c r="G24" s="48">
        <f t="shared" si="0"/>
        <v>1128.82</v>
      </c>
      <c r="H24" s="120">
        <v>307.33</v>
      </c>
      <c r="I24" s="120">
        <v>821.49</v>
      </c>
      <c r="J24" s="48">
        <f t="shared" si="1"/>
        <v>1142.24</v>
      </c>
      <c r="K24" s="120">
        <v>327.52</v>
      </c>
      <c r="L24" s="120">
        <v>814.72</v>
      </c>
      <c r="M24" s="48">
        <f t="shared" si="2"/>
        <v>1147.39</v>
      </c>
      <c r="N24" s="120">
        <v>342.67</v>
      </c>
      <c r="O24" s="120">
        <v>804.72</v>
      </c>
      <c r="P24" s="48">
        <f t="shared" si="3"/>
        <v>1129.8200000000002</v>
      </c>
      <c r="Q24" s="120">
        <v>331.86</v>
      </c>
      <c r="R24" s="120">
        <v>797.96</v>
      </c>
      <c r="S24" s="48">
        <f t="shared" si="7"/>
        <v>1133.88</v>
      </c>
      <c r="T24" s="120">
        <v>344.31</v>
      </c>
      <c r="U24" s="120">
        <v>789.57</v>
      </c>
      <c r="V24" s="50">
        <f t="shared" si="5"/>
        <v>141.735</v>
      </c>
    </row>
    <row r="25" spans="1:22" s="18" customFormat="1" ht="15">
      <c r="A25" s="42">
        <v>18</v>
      </c>
      <c r="B25" s="13" t="s">
        <v>59</v>
      </c>
      <c r="C25" s="13" t="s">
        <v>32</v>
      </c>
      <c r="D25" s="40">
        <v>21</v>
      </c>
      <c r="E25" s="40"/>
      <c r="F25" s="42">
        <f>'[1]МКД'!$H$35</f>
        <v>8</v>
      </c>
      <c r="G25" s="48">
        <f t="shared" si="0"/>
        <v>214.66</v>
      </c>
      <c r="H25" s="120">
        <v>51.19</v>
      </c>
      <c r="I25" s="120">
        <v>163.47</v>
      </c>
      <c r="J25" s="48">
        <f t="shared" si="1"/>
        <v>230.51000000000002</v>
      </c>
      <c r="K25" s="120">
        <v>42.93</v>
      </c>
      <c r="L25" s="120">
        <v>187.58</v>
      </c>
      <c r="M25" s="48">
        <f t="shared" si="2"/>
        <v>239.18</v>
      </c>
      <c r="N25" s="120">
        <v>45.22</v>
      </c>
      <c r="O25" s="120">
        <v>193.96</v>
      </c>
      <c r="P25" s="48">
        <f t="shared" si="3"/>
        <v>228.72</v>
      </c>
      <c r="Q25" s="120">
        <v>47.15</v>
      </c>
      <c r="R25" s="120">
        <v>181.57</v>
      </c>
      <c r="S25" s="48">
        <f t="shared" si="7"/>
        <v>260.64</v>
      </c>
      <c r="T25" s="120">
        <v>51.16</v>
      </c>
      <c r="U25" s="120">
        <v>209.48</v>
      </c>
      <c r="V25" s="50">
        <f t="shared" si="5"/>
        <v>32.58</v>
      </c>
    </row>
    <row r="26" spans="1:22" s="18" customFormat="1" ht="15">
      <c r="A26" s="42">
        <v>19</v>
      </c>
      <c r="B26" s="13" t="s">
        <v>59</v>
      </c>
      <c r="C26" s="13" t="s">
        <v>65</v>
      </c>
      <c r="D26" s="40">
        <v>4</v>
      </c>
      <c r="E26" s="40"/>
      <c r="F26" s="42">
        <f>'[1]МКД'!$H$38</f>
        <v>12</v>
      </c>
      <c r="G26" s="48">
        <f t="shared" si="0"/>
        <v>288.09</v>
      </c>
      <c r="H26" s="120">
        <v>278.39</v>
      </c>
      <c r="I26" s="120">
        <v>9.7</v>
      </c>
      <c r="J26" s="48">
        <f t="shared" si="1"/>
        <v>298.22999999999996</v>
      </c>
      <c r="K26" s="120">
        <v>288.53</v>
      </c>
      <c r="L26" s="120">
        <v>9.7</v>
      </c>
      <c r="M26" s="48">
        <f t="shared" si="2"/>
        <v>314.73</v>
      </c>
      <c r="N26" s="120">
        <v>304</v>
      </c>
      <c r="O26" s="120">
        <v>10.73</v>
      </c>
      <c r="P26" s="48">
        <f t="shared" si="3"/>
        <v>313.12</v>
      </c>
      <c r="Q26" s="120">
        <v>302.39</v>
      </c>
      <c r="R26" s="120">
        <v>10.73</v>
      </c>
      <c r="S26" s="48">
        <f t="shared" si="7"/>
        <v>309.01</v>
      </c>
      <c r="T26" s="120">
        <v>301.5</v>
      </c>
      <c r="U26" s="120">
        <v>7.51</v>
      </c>
      <c r="V26" s="50">
        <f t="shared" si="5"/>
        <v>25.750833333333333</v>
      </c>
    </row>
    <row r="27" spans="1:22" s="18" customFormat="1" ht="15">
      <c r="A27" s="42">
        <v>20</v>
      </c>
      <c r="B27" s="13" t="s">
        <v>59</v>
      </c>
      <c r="C27" s="13" t="s">
        <v>65</v>
      </c>
      <c r="D27" s="40">
        <v>8</v>
      </c>
      <c r="E27" s="40" t="s">
        <v>17</v>
      </c>
      <c r="F27" s="42">
        <f>'[1]МКД'!$H$39</f>
        <v>12</v>
      </c>
      <c r="G27" s="48">
        <f t="shared" si="0"/>
        <v>12.33</v>
      </c>
      <c r="H27" s="120">
        <v>10.74</v>
      </c>
      <c r="I27" s="120">
        <v>1.59</v>
      </c>
      <c r="J27" s="48">
        <f t="shared" si="1"/>
        <v>12.01</v>
      </c>
      <c r="K27" s="120">
        <v>10.42</v>
      </c>
      <c r="L27" s="120">
        <v>1.59</v>
      </c>
      <c r="M27" s="48">
        <f t="shared" si="2"/>
        <v>19.84</v>
      </c>
      <c r="N27" s="120">
        <v>12.07</v>
      </c>
      <c r="O27" s="120">
        <v>7.77</v>
      </c>
      <c r="P27" s="48">
        <f t="shared" si="3"/>
        <v>16.14</v>
      </c>
      <c r="Q27" s="120">
        <v>8.37</v>
      </c>
      <c r="R27" s="120">
        <v>7.77</v>
      </c>
      <c r="S27" s="48">
        <f t="shared" si="7"/>
        <v>17.89</v>
      </c>
      <c r="T27" s="120">
        <v>10.12</v>
      </c>
      <c r="U27" s="120">
        <v>7.77</v>
      </c>
      <c r="V27" s="50">
        <f t="shared" si="5"/>
        <v>1.4908333333333335</v>
      </c>
    </row>
    <row r="28" spans="1:24" s="18" customFormat="1" ht="15">
      <c r="A28" s="42">
        <v>21</v>
      </c>
      <c r="B28" s="13" t="s">
        <v>59</v>
      </c>
      <c r="C28" s="13" t="s">
        <v>65</v>
      </c>
      <c r="D28" s="40">
        <v>9</v>
      </c>
      <c r="E28" s="40"/>
      <c r="F28" s="42">
        <f>'[1]МКД'!$H$40</f>
        <v>12</v>
      </c>
      <c r="G28" s="48">
        <f t="shared" si="0"/>
        <v>163.14</v>
      </c>
      <c r="H28" s="120">
        <v>150.41</v>
      </c>
      <c r="I28" s="120">
        <v>12.73</v>
      </c>
      <c r="J28" s="48">
        <f t="shared" si="1"/>
        <v>167.6</v>
      </c>
      <c r="K28" s="120">
        <v>154.87</v>
      </c>
      <c r="L28" s="120">
        <v>12.73</v>
      </c>
      <c r="M28" s="48">
        <f t="shared" si="2"/>
        <v>170.42</v>
      </c>
      <c r="N28" s="120">
        <v>157.69</v>
      </c>
      <c r="O28" s="120">
        <v>12.73</v>
      </c>
      <c r="P28" s="48">
        <f t="shared" si="3"/>
        <v>172.25</v>
      </c>
      <c r="Q28" s="120">
        <v>159.52</v>
      </c>
      <c r="R28" s="120">
        <v>12.73</v>
      </c>
      <c r="S28" s="48">
        <f t="shared" si="7"/>
        <v>176.32999999999998</v>
      </c>
      <c r="T28" s="120">
        <v>163.6</v>
      </c>
      <c r="U28" s="120">
        <v>12.73</v>
      </c>
      <c r="V28" s="50">
        <f t="shared" si="5"/>
        <v>14.694166666666666</v>
      </c>
      <c r="X28" s="168"/>
    </row>
    <row r="29" spans="1:22" s="18" customFormat="1" ht="15">
      <c r="A29" s="42">
        <v>22</v>
      </c>
      <c r="B29" s="13" t="s">
        <v>59</v>
      </c>
      <c r="C29" s="13" t="s">
        <v>65</v>
      </c>
      <c r="D29" s="40">
        <v>10</v>
      </c>
      <c r="E29" s="40"/>
      <c r="F29" s="42">
        <f>'[1]МКД'!$H$41</f>
        <v>12</v>
      </c>
      <c r="G29" s="48">
        <f t="shared" si="0"/>
        <v>86.08</v>
      </c>
      <c r="H29" s="120">
        <v>94.08</v>
      </c>
      <c r="I29" s="120">
        <v>-8</v>
      </c>
      <c r="J29" s="48">
        <f t="shared" si="1"/>
        <v>95.01</v>
      </c>
      <c r="K29" s="120">
        <v>103.01</v>
      </c>
      <c r="L29" s="120">
        <v>-8</v>
      </c>
      <c r="M29" s="48">
        <f t="shared" si="2"/>
        <v>99.26</v>
      </c>
      <c r="N29" s="120">
        <v>107.26</v>
      </c>
      <c r="O29" s="120">
        <v>-8</v>
      </c>
      <c r="P29" s="48">
        <f t="shared" si="3"/>
        <v>64.87</v>
      </c>
      <c r="Q29" s="120">
        <v>109.87</v>
      </c>
      <c r="R29" s="120">
        <v>-45</v>
      </c>
      <c r="S29" s="48">
        <f t="shared" si="7"/>
        <v>68.67</v>
      </c>
      <c r="T29" s="120">
        <v>113.67</v>
      </c>
      <c r="U29" s="120">
        <v>-45</v>
      </c>
      <c r="V29" s="50">
        <f t="shared" si="5"/>
        <v>5.7225</v>
      </c>
    </row>
    <row r="30" spans="1:22" s="18" customFormat="1" ht="15">
      <c r="A30" s="42">
        <v>23</v>
      </c>
      <c r="B30" s="13" t="s">
        <v>59</v>
      </c>
      <c r="C30" s="13" t="s">
        <v>65</v>
      </c>
      <c r="D30" s="40">
        <v>12</v>
      </c>
      <c r="E30" s="40"/>
      <c r="F30" s="42">
        <f>'[1]МКД'!$H$42</f>
        <v>12</v>
      </c>
      <c r="G30" s="48">
        <f t="shared" si="0"/>
        <v>13.85</v>
      </c>
      <c r="H30" s="120">
        <v>13.85</v>
      </c>
      <c r="I30" s="120"/>
      <c r="J30" s="48">
        <f t="shared" si="1"/>
        <v>18.37</v>
      </c>
      <c r="K30" s="120">
        <v>18.37</v>
      </c>
      <c r="L30" s="120"/>
      <c r="M30" s="48">
        <f t="shared" si="2"/>
        <v>23.01</v>
      </c>
      <c r="N30" s="120">
        <v>23.01</v>
      </c>
      <c r="O30" s="120"/>
      <c r="P30" s="48">
        <f t="shared" si="3"/>
        <v>13.95</v>
      </c>
      <c r="Q30" s="120">
        <v>13.95</v>
      </c>
      <c r="R30" s="120"/>
      <c r="S30" s="48">
        <f t="shared" si="7"/>
        <v>15.4</v>
      </c>
      <c r="T30" s="120">
        <v>15.4</v>
      </c>
      <c r="U30" s="120"/>
      <c r="V30" s="50">
        <f t="shared" si="5"/>
        <v>1.2833333333333334</v>
      </c>
    </row>
    <row r="31" spans="1:22" s="18" customFormat="1" ht="15">
      <c r="A31" s="42">
        <v>24</v>
      </c>
      <c r="B31" s="13" t="s">
        <v>59</v>
      </c>
      <c r="C31" s="13" t="s">
        <v>65</v>
      </c>
      <c r="D31" s="40">
        <v>12</v>
      </c>
      <c r="E31" s="40" t="s">
        <v>17</v>
      </c>
      <c r="F31" s="42">
        <f>'[1]МКД'!$H$43</f>
        <v>12</v>
      </c>
      <c r="G31" s="48">
        <f t="shared" si="0"/>
        <v>23.15</v>
      </c>
      <c r="H31" s="120">
        <v>23.15</v>
      </c>
      <c r="I31" s="120"/>
      <c r="J31" s="48">
        <f t="shared" si="1"/>
        <v>22.65</v>
      </c>
      <c r="K31" s="120">
        <v>22.65</v>
      </c>
      <c r="L31" s="120"/>
      <c r="M31" s="48">
        <f t="shared" si="2"/>
        <v>25.5</v>
      </c>
      <c r="N31" s="120">
        <v>25.5</v>
      </c>
      <c r="O31" s="120"/>
      <c r="P31" s="48">
        <f t="shared" si="3"/>
        <v>27.42</v>
      </c>
      <c r="Q31" s="120">
        <v>27.42</v>
      </c>
      <c r="R31" s="120"/>
      <c r="S31" s="48">
        <f t="shared" si="7"/>
        <v>29.31</v>
      </c>
      <c r="T31" s="120">
        <v>29.31</v>
      </c>
      <c r="U31" s="120"/>
      <c r="V31" s="50">
        <f t="shared" si="5"/>
        <v>2.4425</v>
      </c>
    </row>
    <row r="32" spans="1:22" s="18" customFormat="1" ht="15">
      <c r="A32" s="42">
        <v>25</v>
      </c>
      <c r="B32" s="13" t="s">
        <v>59</v>
      </c>
      <c r="C32" s="13" t="s">
        <v>65</v>
      </c>
      <c r="D32" s="40">
        <v>13</v>
      </c>
      <c r="E32" s="40"/>
      <c r="F32" s="42">
        <f>'[1]МКД'!$H$44</f>
        <v>12</v>
      </c>
      <c r="G32" s="48">
        <f t="shared" si="0"/>
        <v>105.79</v>
      </c>
      <c r="H32" s="120">
        <v>67.04</v>
      </c>
      <c r="I32" s="120">
        <v>38.75</v>
      </c>
      <c r="J32" s="48">
        <f t="shared" si="1"/>
        <v>99.52000000000001</v>
      </c>
      <c r="K32" s="120">
        <v>60.77</v>
      </c>
      <c r="L32" s="120">
        <v>38.75</v>
      </c>
      <c r="M32" s="48">
        <f t="shared" si="2"/>
        <v>105.24</v>
      </c>
      <c r="N32" s="120">
        <v>64.85</v>
      </c>
      <c r="O32" s="120">
        <v>40.39</v>
      </c>
      <c r="P32" s="48">
        <f t="shared" si="3"/>
        <v>89.33000000000001</v>
      </c>
      <c r="Q32" s="120">
        <v>49.77</v>
      </c>
      <c r="R32" s="120">
        <v>39.56</v>
      </c>
      <c r="S32" s="48">
        <f t="shared" si="7"/>
        <v>76.03</v>
      </c>
      <c r="T32" s="120">
        <v>45.72</v>
      </c>
      <c r="U32" s="120">
        <v>30.31</v>
      </c>
      <c r="V32" s="50">
        <f t="shared" si="5"/>
        <v>6.335833333333333</v>
      </c>
    </row>
    <row r="33" spans="1:22" s="18" customFormat="1" ht="15">
      <c r="A33" s="42">
        <v>26</v>
      </c>
      <c r="B33" s="13" t="s">
        <v>59</v>
      </c>
      <c r="C33" s="13" t="s">
        <v>65</v>
      </c>
      <c r="D33" s="40">
        <v>14</v>
      </c>
      <c r="E33" s="40"/>
      <c r="F33" s="42">
        <f>'[2]МКД'!$H$276</f>
        <v>16</v>
      </c>
      <c r="G33" s="48">
        <f t="shared" si="0"/>
        <v>65.83</v>
      </c>
      <c r="H33" s="120">
        <v>66.37</v>
      </c>
      <c r="I33" s="120">
        <v>-0.54</v>
      </c>
      <c r="J33" s="48">
        <f t="shared" si="1"/>
        <v>89.35</v>
      </c>
      <c r="K33" s="120">
        <v>89.89</v>
      </c>
      <c r="L33" s="120">
        <v>-0.54</v>
      </c>
      <c r="M33" s="48">
        <f t="shared" si="2"/>
        <v>120.33999999999999</v>
      </c>
      <c r="N33" s="120">
        <v>120.88</v>
      </c>
      <c r="O33" s="120">
        <v>-0.54</v>
      </c>
      <c r="P33" s="48">
        <f t="shared" si="3"/>
        <v>121.85</v>
      </c>
      <c r="Q33" s="120">
        <v>122.39</v>
      </c>
      <c r="R33" s="120">
        <v>-0.54</v>
      </c>
      <c r="S33" s="48">
        <f t="shared" si="7"/>
        <v>154.24</v>
      </c>
      <c r="T33" s="120">
        <v>154.78</v>
      </c>
      <c r="U33" s="120">
        <v>-0.54</v>
      </c>
      <c r="V33" s="50">
        <f t="shared" si="5"/>
        <v>9.64</v>
      </c>
    </row>
    <row r="34" spans="1:22" s="18" customFormat="1" ht="15" customHeight="1" hidden="1" outlineLevel="1">
      <c r="A34" s="42"/>
      <c r="B34" s="13" t="s">
        <v>59</v>
      </c>
      <c r="C34" s="13" t="s">
        <v>66</v>
      </c>
      <c r="D34" s="40">
        <v>3</v>
      </c>
      <c r="E34" s="40"/>
      <c r="F34" s="42"/>
      <c r="G34" s="48">
        <f t="shared" si="0"/>
        <v>0</v>
      </c>
      <c r="H34" s="120"/>
      <c r="I34" s="120"/>
      <c r="J34" s="48">
        <f t="shared" si="1"/>
        <v>0</v>
      </c>
      <c r="K34" s="120"/>
      <c r="L34" s="120"/>
      <c r="M34" s="48">
        <f t="shared" si="2"/>
        <v>0</v>
      </c>
      <c r="N34" s="120"/>
      <c r="O34" s="120"/>
      <c r="P34" s="48">
        <f t="shared" si="3"/>
        <v>0</v>
      </c>
      <c r="Q34" s="120"/>
      <c r="R34" s="120"/>
      <c r="S34" s="48">
        <f t="shared" si="7"/>
        <v>0</v>
      </c>
      <c r="T34" s="120"/>
      <c r="U34" s="120"/>
      <c r="V34" s="50"/>
    </row>
    <row r="35" spans="1:22" s="18" customFormat="1" ht="15" collapsed="1">
      <c r="A35" s="42">
        <v>27</v>
      </c>
      <c r="B35" s="13" t="s">
        <v>59</v>
      </c>
      <c r="C35" s="13" t="s">
        <v>16</v>
      </c>
      <c r="D35" s="40">
        <v>16</v>
      </c>
      <c r="E35" s="40"/>
      <c r="F35" s="42">
        <f>'[1]МКД'!$H$46</f>
        <v>9</v>
      </c>
      <c r="G35" s="48">
        <f t="shared" si="0"/>
        <v>195.11</v>
      </c>
      <c r="H35" s="120">
        <v>165.24</v>
      </c>
      <c r="I35" s="120">
        <v>29.87</v>
      </c>
      <c r="J35" s="48">
        <f t="shared" si="1"/>
        <v>208.83</v>
      </c>
      <c r="K35" s="120">
        <v>183.96</v>
      </c>
      <c r="L35" s="120">
        <v>24.87</v>
      </c>
      <c r="M35" s="48">
        <f t="shared" si="2"/>
        <v>222.58</v>
      </c>
      <c r="N35" s="120">
        <v>197.71</v>
      </c>
      <c r="O35" s="120">
        <v>24.87</v>
      </c>
      <c r="P35" s="48">
        <f t="shared" si="3"/>
        <v>236.14000000000001</v>
      </c>
      <c r="Q35" s="120">
        <v>213.27</v>
      </c>
      <c r="R35" s="120">
        <v>22.87</v>
      </c>
      <c r="S35" s="48">
        <f t="shared" si="7"/>
        <v>241.18</v>
      </c>
      <c r="T35" s="120">
        <v>218.31</v>
      </c>
      <c r="U35" s="120">
        <v>22.87</v>
      </c>
      <c r="V35" s="50">
        <f t="shared" si="5"/>
        <v>26.797777777777778</v>
      </c>
    </row>
    <row r="36" spans="1:22" s="18" customFormat="1" ht="15">
      <c r="A36" s="42">
        <v>28</v>
      </c>
      <c r="B36" s="13" t="s">
        <v>59</v>
      </c>
      <c r="C36" s="13" t="s">
        <v>16</v>
      </c>
      <c r="D36" s="40">
        <v>18</v>
      </c>
      <c r="E36" s="40"/>
      <c r="F36" s="42">
        <f>'[1]МКД'!$H$47</f>
        <v>12</v>
      </c>
      <c r="G36" s="48">
        <f t="shared" si="0"/>
        <v>19.290000000000003</v>
      </c>
      <c r="H36" s="120">
        <v>20.12</v>
      </c>
      <c r="I36" s="120">
        <v>-0.83</v>
      </c>
      <c r="J36" s="48">
        <f t="shared" si="1"/>
        <v>18.82</v>
      </c>
      <c r="K36" s="120">
        <v>19.65</v>
      </c>
      <c r="L36" s="120">
        <v>-0.83</v>
      </c>
      <c r="M36" s="48">
        <f t="shared" si="2"/>
        <v>15.549999999999999</v>
      </c>
      <c r="N36" s="120">
        <v>16.38</v>
      </c>
      <c r="O36" s="120">
        <v>-0.83</v>
      </c>
      <c r="P36" s="48">
        <f t="shared" si="3"/>
        <v>25.200000000000003</v>
      </c>
      <c r="Q36" s="120">
        <v>26.03</v>
      </c>
      <c r="R36" s="120">
        <v>-0.83</v>
      </c>
      <c r="S36" s="48">
        <f t="shared" si="7"/>
        <v>22.48</v>
      </c>
      <c r="T36" s="120">
        <v>23.31</v>
      </c>
      <c r="U36" s="120">
        <v>-0.83</v>
      </c>
      <c r="V36" s="50">
        <f t="shared" si="5"/>
        <v>1.8733333333333333</v>
      </c>
    </row>
    <row r="37" spans="1:22" s="18" customFormat="1" ht="15">
      <c r="A37" s="42">
        <v>29</v>
      </c>
      <c r="B37" s="13" t="s">
        <v>59</v>
      </c>
      <c r="C37" s="13" t="s">
        <v>16</v>
      </c>
      <c r="D37" s="40">
        <v>26</v>
      </c>
      <c r="E37" s="40"/>
      <c r="F37" s="42">
        <f>'[1]МКД'!$H$48</f>
        <v>12</v>
      </c>
      <c r="G37" s="48">
        <f t="shared" si="0"/>
        <v>156.45</v>
      </c>
      <c r="H37" s="120">
        <v>64.36</v>
      </c>
      <c r="I37" s="120">
        <v>92.09</v>
      </c>
      <c r="J37" s="48">
        <f t="shared" si="1"/>
        <v>194.63</v>
      </c>
      <c r="K37" s="120">
        <v>76.19</v>
      </c>
      <c r="L37" s="120">
        <v>118.44</v>
      </c>
      <c r="M37" s="48">
        <f t="shared" si="2"/>
        <v>198.44</v>
      </c>
      <c r="N37" s="120">
        <v>77.24</v>
      </c>
      <c r="O37" s="120">
        <v>121.2</v>
      </c>
      <c r="P37" s="48">
        <f t="shared" si="3"/>
        <v>219.94</v>
      </c>
      <c r="Q37" s="120">
        <v>81.14</v>
      </c>
      <c r="R37" s="120">
        <v>138.8</v>
      </c>
      <c r="S37" s="48">
        <f t="shared" si="7"/>
        <v>220.97000000000003</v>
      </c>
      <c r="T37" s="120">
        <v>76.95</v>
      </c>
      <c r="U37" s="120">
        <v>144.02</v>
      </c>
      <c r="V37" s="50">
        <f t="shared" si="5"/>
        <v>18.41416666666667</v>
      </c>
    </row>
    <row r="38" spans="1:22" s="18" customFormat="1" ht="15">
      <c r="A38" s="42">
        <v>30</v>
      </c>
      <c r="B38" s="13" t="s">
        <v>59</v>
      </c>
      <c r="C38" s="13" t="s">
        <v>16</v>
      </c>
      <c r="D38" s="40">
        <v>28</v>
      </c>
      <c r="E38" s="40"/>
      <c r="F38" s="42">
        <f>'[1]МКД'!$H$49</f>
        <v>8</v>
      </c>
      <c r="G38" s="48">
        <f t="shared" si="0"/>
        <v>648.72</v>
      </c>
      <c r="H38" s="120">
        <v>121.99</v>
      </c>
      <c r="I38" s="120">
        <v>526.73</v>
      </c>
      <c r="J38" s="48">
        <f t="shared" si="1"/>
        <v>645.5600000000001</v>
      </c>
      <c r="K38" s="120">
        <v>118.83</v>
      </c>
      <c r="L38" s="120">
        <v>526.73</v>
      </c>
      <c r="M38" s="48">
        <f t="shared" si="2"/>
        <v>646.59</v>
      </c>
      <c r="N38" s="120">
        <v>119.86</v>
      </c>
      <c r="O38" s="120">
        <v>526.73</v>
      </c>
      <c r="P38" s="48">
        <f t="shared" si="3"/>
        <v>649.71</v>
      </c>
      <c r="Q38" s="120">
        <v>122.98</v>
      </c>
      <c r="R38" s="120">
        <v>526.73</v>
      </c>
      <c r="S38" s="48">
        <f t="shared" si="7"/>
        <v>649.3100000000001</v>
      </c>
      <c r="T38" s="120">
        <v>122.58</v>
      </c>
      <c r="U38" s="120">
        <v>526.73</v>
      </c>
      <c r="V38" s="50">
        <f t="shared" si="5"/>
        <v>81.16375000000001</v>
      </c>
    </row>
    <row r="39" spans="1:22" s="18" customFormat="1" ht="15">
      <c r="A39" s="42">
        <v>31</v>
      </c>
      <c r="B39" s="13" t="s">
        <v>59</v>
      </c>
      <c r="C39" s="13" t="s">
        <v>16</v>
      </c>
      <c r="D39" s="40">
        <v>43</v>
      </c>
      <c r="E39" s="40"/>
      <c r="F39" s="42">
        <f>'[1]МКД'!$H$50</f>
        <v>12</v>
      </c>
      <c r="G39" s="48">
        <f t="shared" si="0"/>
        <v>247.55</v>
      </c>
      <c r="H39" s="120">
        <v>196.19</v>
      </c>
      <c r="I39" s="120">
        <v>51.36</v>
      </c>
      <c r="J39" s="48">
        <f t="shared" si="1"/>
        <v>248.74</v>
      </c>
      <c r="K39" s="120">
        <v>203.66</v>
      </c>
      <c r="L39" s="120">
        <v>45.08</v>
      </c>
      <c r="M39" s="48">
        <f t="shared" si="2"/>
        <v>251.99</v>
      </c>
      <c r="N39" s="120">
        <v>204.4</v>
      </c>
      <c r="O39" s="120">
        <v>47.59</v>
      </c>
      <c r="P39" s="48">
        <f>SUM(Q39:R39)-0.01</f>
        <v>262.83000000000004</v>
      </c>
      <c r="Q39" s="120">
        <v>210.18</v>
      </c>
      <c r="R39" s="120">
        <v>52.66</v>
      </c>
      <c r="S39" s="48">
        <f>SUM(T39:U39)-0.01</f>
        <v>271.64</v>
      </c>
      <c r="T39" s="120">
        <v>215.95</v>
      </c>
      <c r="U39" s="120">
        <v>55.7</v>
      </c>
      <c r="V39" s="50">
        <f t="shared" si="5"/>
        <v>22.636666666666667</v>
      </c>
    </row>
    <row r="40" spans="1:22" s="18" customFormat="1" ht="15">
      <c r="A40" s="42">
        <v>32</v>
      </c>
      <c r="B40" s="13" t="s">
        <v>59</v>
      </c>
      <c r="C40" s="13" t="s">
        <v>16</v>
      </c>
      <c r="D40" s="40">
        <v>43</v>
      </c>
      <c r="E40" s="40" t="s">
        <v>17</v>
      </c>
      <c r="F40" s="42">
        <f>'[1]МКД'!$H$51</f>
        <v>12</v>
      </c>
      <c r="G40" s="48">
        <f t="shared" si="0"/>
        <v>671.23</v>
      </c>
      <c r="H40" s="120">
        <v>277.58</v>
      </c>
      <c r="I40" s="120">
        <v>393.65</v>
      </c>
      <c r="J40" s="48">
        <f t="shared" si="1"/>
        <v>680.69</v>
      </c>
      <c r="K40" s="120">
        <v>284</v>
      </c>
      <c r="L40" s="120">
        <v>396.69</v>
      </c>
      <c r="M40" s="48">
        <f t="shared" si="2"/>
        <v>701.8199999999999</v>
      </c>
      <c r="N40" s="120">
        <v>282.82</v>
      </c>
      <c r="O40" s="120">
        <v>419</v>
      </c>
      <c r="P40" s="48">
        <f t="shared" si="3"/>
        <v>734.11</v>
      </c>
      <c r="Q40" s="120">
        <v>288.24</v>
      </c>
      <c r="R40" s="120">
        <v>445.87</v>
      </c>
      <c r="S40" s="48">
        <f>SUM(T40:U40)</f>
        <v>723.9300000000001</v>
      </c>
      <c r="T40" s="120">
        <v>281.39</v>
      </c>
      <c r="U40" s="120">
        <v>442.54</v>
      </c>
      <c r="V40" s="50">
        <f t="shared" si="5"/>
        <v>60.32750000000001</v>
      </c>
    </row>
    <row r="41" spans="1:22" s="18" customFormat="1" ht="15">
      <c r="A41" s="42">
        <v>33</v>
      </c>
      <c r="B41" s="13" t="s">
        <v>59</v>
      </c>
      <c r="C41" s="13" t="s">
        <v>16</v>
      </c>
      <c r="D41" s="40">
        <v>45</v>
      </c>
      <c r="E41" s="40" t="s">
        <v>17</v>
      </c>
      <c r="F41" s="42">
        <f>'[1]МКД'!$H$52</f>
        <v>12</v>
      </c>
      <c r="G41" s="48">
        <f t="shared" si="0"/>
        <v>346.04</v>
      </c>
      <c r="H41" s="120">
        <v>128.99</v>
      </c>
      <c r="I41" s="120">
        <v>217.05</v>
      </c>
      <c r="J41" s="48">
        <f t="shared" si="1"/>
        <v>365.48</v>
      </c>
      <c r="K41" s="120">
        <v>143.49</v>
      </c>
      <c r="L41" s="120">
        <v>221.99</v>
      </c>
      <c r="M41" s="48">
        <f t="shared" si="2"/>
        <v>383.65999999999997</v>
      </c>
      <c r="N41" s="120">
        <v>161.67</v>
      </c>
      <c r="O41" s="120">
        <v>221.99</v>
      </c>
      <c r="P41" s="48">
        <f>SUM(Q41:R41)-0.01</f>
        <v>362.94000000000005</v>
      </c>
      <c r="Q41" s="120">
        <v>140.96</v>
      </c>
      <c r="R41" s="120">
        <v>221.99</v>
      </c>
      <c r="S41" s="48">
        <f>SUM(T41:U41)-0.01</f>
        <v>379.24</v>
      </c>
      <c r="T41" s="120">
        <v>157.26</v>
      </c>
      <c r="U41" s="120">
        <v>221.99</v>
      </c>
      <c r="V41" s="50">
        <f t="shared" si="5"/>
        <v>31.603333333333335</v>
      </c>
    </row>
    <row r="42" spans="1:22" s="18" customFormat="1" ht="15">
      <c r="A42" s="42">
        <v>34</v>
      </c>
      <c r="B42" s="13" t="s">
        <v>59</v>
      </c>
      <c r="C42" s="13" t="s">
        <v>16</v>
      </c>
      <c r="D42" s="40">
        <v>47</v>
      </c>
      <c r="E42" s="40" t="s">
        <v>17</v>
      </c>
      <c r="F42" s="42">
        <f>'[1]МКД'!$H$53</f>
        <v>12</v>
      </c>
      <c r="G42" s="48">
        <f t="shared" si="0"/>
        <v>26.25</v>
      </c>
      <c r="H42" s="120">
        <v>11.48</v>
      </c>
      <c r="I42" s="120">
        <v>14.77</v>
      </c>
      <c r="J42" s="48">
        <f t="shared" si="1"/>
        <v>46.6</v>
      </c>
      <c r="K42" s="120">
        <v>33.28</v>
      </c>
      <c r="L42" s="120">
        <v>13.32</v>
      </c>
      <c r="M42" s="48">
        <f t="shared" si="2"/>
        <v>42.5</v>
      </c>
      <c r="N42" s="120">
        <v>30.81</v>
      </c>
      <c r="O42" s="120">
        <v>11.69</v>
      </c>
      <c r="P42" s="48">
        <f t="shared" si="3"/>
        <v>64.16</v>
      </c>
      <c r="Q42" s="120">
        <v>47.85</v>
      </c>
      <c r="R42" s="120">
        <v>16.31</v>
      </c>
      <c r="S42" s="48">
        <f aca="true" t="shared" si="8" ref="S42:S53">SUM(T42:U42)</f>
        <v>55.69</v>
      </c>
      <c r="T42" s="120">
        <v>39.8</v>
      </c>
      <c r="U42" s="120">
        <v>15.89</v>
      </c>
      <c r="V42" s="50">
        <f t="shared" si="5"/>
        <v>4.640833333333333</v>
      </c>
    </row>
    <row r="43" spans="1:22" s="18" customFormat="1" ht="15">
      <c r="A43" s="42">
        <v>35</v>
      </c>
      <c r="B43" s="13" t="s">
        <v>59</v>
      </c>
      <c r="C43" s="13" t="s">
        <v>16</v>
      </c>
      <c r="D43" s="40">
        <v>49</v>
      </c>
      <c r="E43" s="40"/>
      <c r="F43" s="42">
        <v>12</v>
      </c>
      <c r="G43" s="48">
        <f t="shared" si="0"/>
        <v>25.919999999999998</v>
      </c>
      <c r="H43" s="120">
        <v>29.81</v>
      </c>
      <c r="I43" s="120">
        <v>-3.89</v>
      </c>
      <c r="J43" s="48">
        <f t="shared" si="1"/>
        <v>30.769999999999996</v>
      </c>
      <c r="K43" s="120">
        <v>34.66</v>
      </c>
      <c r="L43" s="120">
        <v>-3.89</v>
      </c>
      <c r="M43" s="48">
        <f t="shared" si="2"/>
        <v>25.759999999999998</v>
      </c>
      <c r="N43" s="120">
        <v>29.65</v>
      </c>
      <c r="O43" s="120">
        <v>-3.89</v>
      </c>
      <c r="P43" s="48">
        <f t="shared" si="3"/>
        <v>27.8</v>
      </c>
      <c r="Q43" s="120">
        <v>31.69</v>
      </c>
      <c r="R43" s="120">
        <v>-3.89</v>
      </c>
      <c r="S43" s="48">
        <f t="shared" si="8"/>
        <v>31.58</v>
      </c>
      <c r="T43" s="120">
        <v>35.47</v>
      </c>
      <c r="U43" s="120">
        <v>-3.89</v>
      </c>
      <c r="V43" s="50">
        <f t="shared" si="5"/>
        <v>2.6316666666666664</v>
      </c>
    </row>
    <row r="44" spans="1:22" s="18" customFormat="1" ht="15">
      <c r="A44" s="42">
        <v>36</v>
      </c>
      <c r="B44" s="13" t="s">
        <v>59</v>
      </c>
      <c r="C44" s="13" t="s">
        <v>16</v>
      </c>
      <c r="D44" s="40">
        <v>50</v>
      </c>
      <c r="E44" s="40"/>
      <c r="F44" s="42">
        <f>'[1]МКД'!$H$55</f>
        <v>12</v>
      </c>
      <c r="G44" s="48">
        <f t="shared" si="0"/>
        <v>763.56</v>
      </c>
      <c r="H44" s="120">
        <v>375.09</v>
      </c>
      <c r="I44" s="120">
        <v>388.47</v>
      </c>
      <c r="J44" s="48">
        <f t="shared" si="1"/>
        <v>761.82</v>
      </c>
      <c r="K44" s="120">
        <v>373.35</v>
      </c>
      <c r="L44" s="120">
        <v>388.47</v>
      </c>
      <c r="M44" s="48">
        <f t="shared" si="2"/>
        <v>774.52</v>
      </c>
      <c r="N44" s="120">
        <v>386.05</v>
      </c>
      <c r="O44" s="120">
        <v>388.47</v>
      </c>
      <c r="P44" s="48">
        <f t="shared" si="3"/>
        <v>787.8399999999999</v>
      </c>
      <c r="Q44" s="120">
        <v>389.59</v>
      </c>
      <c r="R44" s="120">
        <v>398.25</v>
      </c>
      <c r="S44" s="48">
        <f t="shared" si="8"/>
        <v>773.47</v>
      </c>
      <c r="T44" s="120">
        <v>392.58</v>
      </c>
      <c r="U44" s="120">
        <v>380.89</v>
      </c>
      <c r="V44" s="50">
        <f t="shared" si="5"/>
        <v>64.45583333333333</v>
      </c>
    </row>
    <row r="45" spans="1:22" s="18" customFormat="1" ht="15">
      <c r="A45" s="42">
        <v>37</v>
      </c>
      <c r="B45" s="13" t="s">
        <v>59</v>
      </c>
      <c r="C45" s="13" t="s">
        <v>16</v>
      </c>
      <c r="D45" s="40">
        <v>52</v>
      </c>
      <c r="E45" s="40"/>
      <c r="F45" s="42">
        <v>12</v>
      </c>
      <c r="G45" s="48">
        <f t="shared" si="0"/>
        <v>114.47999999999999</v>
      </c>
      <c r="H45" s="120">
        <v>72.5</v>
      </c>
      <c r="I45" s="120">
        <v>41.98</v>
      </c>
      <c r="J45" s="48">
        <f t="shared" si="1"/>
        <v>120.72</v>
      </c>
      <c r="K45" s="120">
        <v>75.49</v>
      </c>
      <c r="L45" s="120">
        <v>45.23</v>
      </c>
      <c r="M45" s="48">
        <f t="shared" si="2"/>
        <v>132.48000000000002</v>
      </c>
      <c r="N45" s="120">
        <v>80.18</v>
      </c>
      <c r="O45" s="120">
        <v>52.3</v>
      </c>
      <c r="P45" s="48">
        <f t="shared" si="3"/>
        <v>128.27</v>
      </c>
      <c r="Q45" s="120">
        <v>83.17</v>
      </c>
      <c r="R45" s="120">
        <v>45.1</v>
      </c>
      <c r="S45" s="48">
        <f t="shared" si="8"/>
        <v>140.27</v>
      </c>
      <c r="T45" s="120">
        <v>89.54</v>
      </c>
      <c r="U45" s="120">
        <v>50.73</v>
      </c>
      <c r="V45" s="50">
        <f t="shared" si="5"/>
        <v>11.689166666666667</v>
      </c>
    </row>
    <row r="46" spans="1:22" s="18" customFormat="1" ht="15">
      <c r="A46" s="42">
        <v>38</v>
      </c>
      <c r="B46" s="13" t="s">
        <v>59</v>
      </c>
      <c r="C46" s="13" t="s">
        <v>16</v>
      </c>
      <c r="D46" s="40">
        <v>52</v>
      </c>
      <c r="E46" s="40" t="s">
        <v>17</v>
      </c>
      <c r="F46" s="42">
        <f>'[1]МКД'!$H$57</f>
        <v>12</v>
      </c>
      <c r="G46" s="48">
        <f t="shared" si="0"/>
        <v>146.36</v>
      </c>
      <c r="H46" s="120">
        <v>140.4</v>
      </c>
      <c r="I46" s="120">
        <v>5.96</v>
      </c>
      <c r="J46" s="48">
        <f t="shared" si="1"/>
        <v>153.96</v>
      </c>
      <c r="K46" s="120">
        <v>148</v>
      </c>
      <c r="L46" s="120">
        <v>5.96</v>
      </c>
      <c r="M46" s="48">
        <f t="shared" si="2"/>
        <v>161.18</v>
      </c>
      <c r="N46" s="120">
        <v>155.22</v>
      </c>
      <c r="O46" s="120">
        <v>5.96</v>
      </c>
      <c r="P46" s="48">
        <f t="shared" si="3"/>
        <v>157.95</v>
      </c>
      <c r="Q46" s="120">
        <v>153.85</v>
      </c>
      <c r="R46" s="120">
        <v>4.1</v>
      </c>
      <c r="S46" s="48">
        <f t="shared" si="8"/>
        <v>159.93</v>
      </c>
      <c r="T46" s="120">
        <v>155.83</v>
      </c>
      <c r="U46" s="120">
        <v>4.1</v>
      </c>
      <c r="V46" s="50">
        <f t="shared" si="5"/>
        <v>13.3275</v>
      </c>
    </row>
    <row r="47" spans="1:22" s="18" customFormat="1" ht="15">
      <c r="A47" s="42">
        <v>39</v>
      </c>
      <c r="B47" s="13" t="s">
        <v>59</v>
      </c>
      <c r="C47" s="13" t="s">
        <v>16</v>
      </c>
      <c r="D47" s="40">
        <v>53</v>
      </c>
      <c r="E47" s="40"/>
      <c r="F47" s="42">
        <f>'[1]МКД'!$H$58</f>
        <v>12</v>
      </c>
      <c r="G47" s="48">
        <f t="shared" si="0"/>
        <v>37.44</v>
      </c>
      <c r="H47" s="120">
        <v>24.24</v>
      </c>
      <c r="I47" s="120">
        <v>13.2</v>
      </c>
      <c r="J47" s="48">
        <f t="shared" si="1"/>
        <v>37.97</v>
      </c>
      <c r="K47" s="120">
        <v>28.98</v>
      </c>
      <c r="L47" s="120">
        <v>8.99</v>
      </c>
      <c r="M47" s="48">
        <f t="shared" si="2"/>
        <v>32.89</v>
      </c>
      <c r="N47" s="120">
        <v>28.94</v>
      </c>
      <c r="O47" s="120">
        <v>3.95</v>
      </c>
      <c r="P47" s="48">
        <f>SUM(Q47:R47)</f>
        <v>31.02</v>
      </c>
      <c r="Q47" s="120">
        <v>31.77</v>
      </c>
      <c r="R47" s="120">
        <v>-0.75</v>
      </c>
      <c r="S47" s="48">
        <f t="shared" si="8"/>
        <v>37.660000000000004</v>
      </c>
      <c r="T47" s="120">
        <v>38.67</v>
      </c>
      <c r="U47" s="120">
        <v>-1.01</v>
      </c>
      <c r="V47" s="50">
        <f t="shared" si="5"/>
        <v>3.1383333333333336</v>
      </c>
    </row>
    <row r="48" spans="1:22" s="18" customFormat="1" ht="15">
      <c r="A48" s="42">
        <v>40</v>
      </c>
      <c r="B48" s="13" t="s">
        <v>59</v>
      </c>
      <c r="C48" s="13" t="s">
        <v>16</v>
      </c>
      <c r="D48" s="40">
        <v>54</v>
      </c>
      <c r="E48" s="40"/>
      <c r="F48" s="42">
        <f>'[1]МКД'!$H$59</f>
        <v>12</v>
      </c>
      <c r="G48" s="48">
        <f t="shared" si="0"/>
        <v>274.89</v>
      </c>
      <c r="H48" s="120">
        <v>289</v>
      </c>
      <c r="I48" s="120">
        <v>-14.11</v>
      </c>
      <c r="J48" s="48">
        <f t="shared" si="1"/>
        <v>284.41999999999996</v>
      </c>
      <c r="K48" s="120">
        <v>298.53</v>
      </c>
      <c r="L48" s="120">
        <v>-14.11</v>
      </c>
      <c r="M48" s="48">
        <f t="shared" si="2"/>
        <v>290.68</v>
      </c>
      <c r="N48" s="120">
        <v>304.79</v>
      </c>
      <c r="O48" s="120">
        <v>-14.11</v>
      </c>
      <c r="P48" s="48">
        <f t="shared" si="3"/>
        <v>284.43</v>
      </c>
      <c r="Q48" s="120">
        <v>298.54</v>
      </c>
      <c r="R48" s="120">
        <v>-14.11</v>
      </c>
      <c r="S48" s="48">
        <f t="shared" si="8"/>
        <v>296.43</v>
      </c>
      <c r="T48" s="120">
        <v>305.89</v>
      </c>
      <c r="U48" s="120">
        <v>-9.46</v>
      </c>
      <c r="V48" s="50">
        <f t="shared" si="5"/>
        <v>24.7025</v>
      </c>
    </row>
    <row r="49" spans="1:22" s="18" customFormat="1" ht="15">
      <c r="A49" s="42">
        <v>41</v>
      </c>
      <c r="B49" s="13" t="s">
        <v>59</v>
      </c>
      <c r="C49" s="13" t="s">
        <v>16</v>
      </c>
      <c r="D49" s="40">
        <v>55</v>
      </c>
      <c r="E49" s="40"/>
      <c r="F49" s="42">
        <f>'[1]МКД'!$H$60</f>
        <v>12</v>
      </c>
      <c r="G49" s="48">
        <f t="shared" si="0"/>
        <v>203.36</v>
      </c>
      <c r="H49" s="120">
        <v>198.33</v>
      </c>
      <c r="I49" s="120">
        <v>5.03</v>
      </c>
      <c r="J49" s="48">
        <f t="shared" si="1"/>
        <v>201.01</v>
      </c>
      <c r="K49" s="120">
        <v>194.42</v>
      </c>
      <c r="L49" s="120">
        <v>6.59</v>
      </c>
      <c r="M49" s="48">
        <f t="shared" si="2"/>
        <v>206.07</v>
      </c>
      <c r="N49" s="120">
        <v>199.48</v>
      </c>
      <c r="O49" s="120">
        <v>6.59</v>
      </c>
      <c r="P49" s="48">
        <f t="shared" si="3"/>
        <v>216.99</v>
      </c>
      <c r="Q49" s="120">
        <v>210.4</v>
      </c>
      <c r="R49" s="120">
        <v>6.59</v>
      </c>
      <c r="S49" s="48">
        <f t="shared" si="8"/>
        <v>224.39000000000001</v>
      </c>
      <c r="T49" s="120">
        <v>217.8</v>
      </c>
      <c r="U49" s="120">
        <v>6.59</v>
      </c>
      <c r="V49" s="50">
        <f t="shared" si="5"/>
        <v>18.699166666666667</v>
      </c>
    </row>
    <row r="50" spans="1:22" s="18" customFormat="1" ht="15">
      <c r="A50" s="42">
        <v>42</v>
      </c>
      <c r="B50" s="13" t="s">
        <v>59</v>
      </c>
      <c r="C50" s="13" t="s">
        <v>16</v>
      </c>
      <c r="D50" s="40">
        <v>56</v>
      </c>
      <c r="E50" s="40" t="s">
        <v>17</v>
      </c>
      <c r="F50" s="42">
        <v>12</v>
      </c>
      <c r="G50" s="48">
        <f t="shared" si="0"/>
        <v>167.76</v>
      </c>
      <c r="H50" s="120">
        <v>162.48</v>
      </c>
      <c r="I50" s="120">
        <v>5.28</v>
      </c>
      <c r="J50" s="48">
        <f t="shared" si="1"/>
        <v>158.68</v>
      </c>
      <c r="K50" s="120">
        <v>153.4</v>
      </c>
      <c r="L50" s="120">
        <v>5.28</v>
      </c>
      <c r="M50" s="48">
        <f t="shared" si="2"/>
        <v>174.54</v>
      </c>
      <c r="N50" s="120">
        <v>169.26</v>
      </c>
      <c r="O50" s="120">
        <v>5.28</v>
      </c>
      <c r="P50" s="48">
        <f t="shared" si="3"/>
        <v>178.48</v>
      </c>
      <c r="Q50" s="120">
        <v>173.2</v>
      </c>
      <c r="R50" s="120">
        <v>5.28</v>
      </c>
      <c r="S50" s="48">
        <f t="shared" si="8"/>
        <v>186.18</v>
      </c>
      <c r="T50" s="120">
        <v>180.9</v>
      </c>
      <c r="U50" s="120">
        <v>5.28</v>
      </c>
      <c r="V50" s="50">
        <f t="shared" si="5"/>
        <v>15.515</v>
      </c>
    </row>
    <row r="51" spans="1:22" s="18" customFormat="1" ht="15" customHeight="1" hidden="1" outlineLevel="1">
      <c r="A51" s="42"/>
      <c r="B51" s="13" t="s">
        <v>59</v>
      </c>
      <c r="C51" s="13" t="s">
        <v>49</v>
      </c>
      <c r="D51" s="40">
        <v>2</v>
      </c>
      <c r="E51" s="40"/>
      <c r="F51" s="42"/>
      <c r="G51" s="48">
        <f t="shared" si="0"/>
        <v>0</v>
      </c>
      <c r="H51" s="120"/>
      <c r="I51" s="120"/>
      <c r="J51" s="48">
        <f t="shared" si="1"/>
        <v>0</v>
      </c>
      <c r="K51" s="120"/>
      <c r="L51" s="120"/>
      <c r="M51" s="48">
        <f t="shared" si="2"/>
        <v>0</v>
      </c>
      <c r="N51" s="120"/>
      <c r="O51" s="120"/>
      <c r="P51" s="48">
        <f t="shared" si="3"/>
        <v>0</v>
      </c>
      <c r="Q51" s="120"/>
      <c r="R51" s="120"/>
      <c r="S51" s="48">
        <f t="shared" si="8"/>
        <v>0</v>
      </c>
      <c r="T51" s="120"/>
      <c r="U51" s="120"/>
      <c r="V51" s="50"/>
    </row>
    <row r="52" spans="1:22" s="18" customFormat="1" ht="15" collapsed="1">
      <c r="A52" s="42">
        <v>43</v>
      </c>
      <c r="B52" s="13" t="s">
        <v>59</v>
      </c>
      <c r="C52" s="13" t="s">
        <v>49</v>
      </c>
      <c r="D52" s="40">
        <v>4</v>
      </c>
      <c r="E52" s="40" t="s">
        <v>17</v>
      </c>
      <c r="F52" s="42">
        <v>12</v>
      </c>
      <c r="G52" s="48">
        <f t="shared" si="0"/>
        <v>40.07</v>
      </c>
      <c r="H52" s="120">
        <v>44.75</v>
      </c>
      <c r="I52" s="120">
        <v>-4.68</v>
      </c>
      <c r="J52" s="48">
        <f t="shared" si="1"/>
        <v>48.29</v>
      </c>
      <c r="K52" s="120">
        <v>52.97</v>
      </c>
      <c r="L52" s="120">
        <v>-4.68</v>
      </c>
      <c r="M52" s="48">
        <f t="shared" si="2"/>
        <v>58.18</v>
      </c>
      <c r="N52" s="120">
        <v>62.86</v>
      </c>
      <c r="O52" s="120">
        <v>-4.68</v>
      </c>
      <c r="P52" s="48">
        <f t="shared" si="3"/>
        <v>55.21</v>
      </c>
      <c r="Q52" s="120">
        <v>59.89</v>
      </c>
      <c r="R52" s="120">
        <v>-4.68</v>
      </c>
      <c r="S52" s="48">
        <f t="shared" si="8"/>
        <v>58.57</v>
      </c>
      <c r="T52" s="120">
        <v>63.35</v>
      </c>
      <c r="U52" s="120">
        <v>-4.78</v>
      </c>
      <c r="V52" s="50">
        <f t="shared" si="5"/>
        <v>4.880833333333333</v>
      </c>
    </row>
    <row r="53" spans="1:22" s="18" customFormat="1" ht="15">
      <c r="A53" s="42">
        <v>44</v>
      </c>
      <c r="B53" s="13" t="s">
        <v>59</v>
      </c>
      <c r="C53" s="13" t="s">
        <v>49</v>
      </c>
      <c r="D53" s="40">
        <v>6</v>
      </c>
      <c r="E53" s="40"/>
      <c r="F53" s="42">
        <f>'[3]МКД'!$H$72</f>
        <v>12</v>
      </c>
      <c r="G53" s="48">
        <f t="shared" si="0"/>
        <v>315.21000000000004</v>
      </c>
      <c r="H53" s="120">
        <v>199.65</v>
      </c>
      <c r="I53" s="120">
        <v>115.56</v>
      </c>
      <c r="J53" s="48">
        <f t="shared" si="1"/>
        <v>315.4</v>
      </c>
      <c r="K53" s="120">
        <v>199.84</v>
      </c>
      <c r="L53" s="120">
        <v>115.56</v>
      </c>
      <c r="M53" s="48">
        <f t="shared" si="2"/>
        <v>315.75</v>
      </c>
      <c r="N53" s="120">
        <v>200.19</v>
      </c>
      <c r="O53" s="120">
        <v>115.56</v>
      </c>
      <c r="P53" s="48">
        <f t="shared" si="3"/>
        <v>335.80999999999995</v>
      </c>
      <c r="Q53" s="120">
        <v>200.17</v>
      </c>
      <c r="R53" s="120">
        <v>135.64</v>
      </c>
      <c r="S53" s="48">
        <f t="shared" si="8"/>
        <v>324.14</v>
      </c>
      <c r="T53" s="120">
        <v>208.58</v>
      </c>
      <c r="U53" s="120">
        <v>115.56</v>
      </c>
      <c r="V53" s="50">
        <f t="shared" si="5"/>
        <v>27.011666666666667</v>
      </c>
    </row>
    <row r="54" spans="1:22" s="18" customFormat="1" ht="15">
      <c r="A54" s="42">
        <v>45</v>
      </c>
      <c r="B54" s="13" t="s">
        <v>59</v>
      </c>
      <c r="C54" s="13" t="s">
        <v>49</v>
      </c>
      <c r="D54" s="40">
        <v>8</v>
      </c>
      <c r="E54" s="40" t="s">
        <v>18</v>
      </c>
      <c r="F54" s="42">
        <f>'[3]МКД'!$H$73</f>
        <v>12</v>
      </c>
      <c r="G54" s="48">
        <f t="shared" si="0"/>
        <v>181.86</v>
      </c>
      <c r="H54" s="120">
        <v>190.49</v>
      </c>
      <c r="I54" s="120">
        <v>-8.63</v>
      </c>
      <c r="J54" s="48">
        <f t="shared" si="1"/>
        <v>191.526</v>
      </c>
      <c r="K54" s="120">
        <v>200.156</v>
      </c>
      <c r="L54" s="120">
        <v>-8.63</v>
      </c>
      <c r="M54" s="48">
        <f t="shared" si="2"/>
        <v>208.74</v>
      </c>
      <c r="N54" s="120">
        <v>217.37</v>
      </c>
      <c r="O54" s="120">
        <v>-8.63</v>
      </c>
      <c r="P54" s="48">
        <f>SUM(Q54:R54)-0.01</f>
        <v>215.3</v>
      </c>
      <c r="Q54" s="120">
        <v>223.94</v>
      </c>
      <c r="R54" s="120">
        <v>-8.63</v>
      </c>
      <c r="S54" s="48">
        <f>SUM(T54:U54)-0.01</f>
        <v>175.75</v>
      </c>
      <c r="T54" s="120">
        <v>184.39</v>
      </c>
      <c r="U54" s="120">
        <v>-8.63</v>
      </c>
      <c r="V54" s="50">
        <f t="shared" si="5"/>
        <v>14.645833333333334</v>
      </c>
    </row>
    <row r="55" spans="1:22" s="18" customFormat="1" ht="15">
      <c r="A55" s="42">
        <v>46</v>
      </c>
      <c r="B55" s="13" t="s">
        <v>59</v>
      </c>
      <c r="C55" s="13" t="s">
        <v>49</v>
      </c>
      <c r="D55" s="40">
        <v>10</v>
      </c>
      <c r="E55" s="40" t="s">
        <v>18</v>
      </c>
      <c r="F55" s="42">
        <f>'[3]МКД'!$H$74</f>
        <v>8</v>
      </c>
      <c r="G55" s="48">
        <f t="shared" si="0"/>
        <v>56.29</v>
      </c>
      <c r="H55" s="120">
        <v>50.12</v>
      </c>
      <c r="I55" s="120">
        <v>6.17</v>
      </c>
      <c r="J55" s="48">
        <f t="shared" si="1"/>
        <v>60.349999999999994</v>
      </c>
      <c r="K55" s="120">
        <v>49.9</v>
      </c>
      <c r="L55" s="120">
        <v>10.45</v>
      </c>
      <c r="M55" s="48">
        <f t="shared" si="2"/>
        <v>62.599999999999994</v>
      </c>
      <c r="N55" s="120">
        <v>52.15</v>
      </c>
      <c r="O55" s="120">
        <v>10.45</v>
      </c>
      <c r="P55" s="48">
        <f t="shared" si="3"/>
        <v>63.45</v>
      </c>
      <c r="Q55" s="120">
        <v>53</v>
      </c>
      <c r="R55" s="120">
        <v>10.45</v>
      </c>
      <c r="S55" s="48">
        <f>SUM(T55:U55)</f>
        <v>68.31</v>
      </c>
      <c r="T55" s="120">
        <v>57.86</v>
      </c>
      <c r="U55" s="120">
        <v>10.45</v>
      </c>
      <c r="V55" s="50">
        <f t="shared" si="5"/>
        <v>8.53875</v>
      </c>
    </row>
    <row r="56" spans="1:22" s="18" customFormat="1" ht="15">
      <c r="A56" s="42">
        <v>47</v>
      </c>
      <c r="B56" s="13" t="s">
        <v>59</v>
      </c>
      <c r="C56" s="13" t="s">
        <v>56</v>
      </c>
      <c r="D56" s="40">
        <v>2</v>
      </c>
      <c r="E56" s="40"/>
      <c r="F56" s="42">
        <f>'[3]МКД'!$H$75</f>
        <v>24</v>
      </c>
      <c r="G56" s="48">
        <f t="shared" si="0"/>
        <v>315.79</v>
      </c>
      <c r="H56" s="120">
        <v>116.89</v>
      </c>
      <c r="I56" s="120">
        <v>198.9</v>
      </c>
      <c r="J56" s="48">
        <f t="shared" si="1"/>
        <v>311.61</v>
      </c>
      <c r="K56" s="120">
        <v>124.54</v>
      </c>
      <c r="L56" s="120">
        <v>187.07</v>
      </c>
      <c r="M56" s="48">
        <f t="shared" si="2"/>
        <v>317.87</v>
      </c>
      <c r="N56" s="120">
        <v>131.26</v>
      </c>
      <c r="O56" s="120">
        <v>186.61</v>
      </c>
      <c r="P56" s="48">
        <f>SUM(Q56:R56)-0.01</f>
        <v>310.6</v>
      </c>
      <c r="Q56" s="120">
        <v>135.3</v>
      </c>
      <c r="R56" s="120">
        <v>175.31</v>
      </c>
      <c r="S56" s="48">
        <f>SUM(T56:U56)-0.01</f>
        <v>326.96000000000004</v>
      </c>
      <c r="T56" s="120">
        <v>139.43</v>
      </c>
      <c r="U56" s="120">
        <v>187.54</v>
      </c>
      <c r="V56" s="50">
        <f t="shared" si="5"/>
        <v>13.623333333333335</v>
      </c>
    </row>
    <row r="57" spans="1:22" s="18" customFormat="1" ht="15">
      <c r="A57" s="42">
        <v>48</v>
      </c>
      <c r="B57" s="13" t="s">
        <v>59</v>
      </c>
      <c r="C57" s="13" t="s">
        <v>56</v>
      </c>
      <c r="D57" s="40">
        <v>3</v>
      </c>
      <c r="E57" s="40"/>
      <c r="F57" s="42">
        <f>'[3]МКД'!$H$76</f>
        <v>72</v>
      </c>
      <c r="G57" s="48">
        <f t="shared" si="0"/>
        <v>1530.5800000000002</v>
      </c>
      <c r="H57" s="120">
        <v>1028.67</v>
      </c>
      <c r="I57" s="120">
        <v>501.91</v>
      </c>
      <c r="J57" s="48">
        <f t="shared" si="1"/>
        <v>1294.55</v>
      </c>
      <c r="K57" s="120">
        <v>885.72</v>
      </c>
      <c r="L57" s="120">
        <v>408.83</v>
      </c>
      <c r="M57" s="48">
        <f t="shared" si="2"/>
        <v>1332.87</v>
      </c>
      <c r="N57" s="120">
        <v>924.04</v>
      </c>
      <c r="O57" s="120">
        <v>408.83</v>
      </c>
      <c r="P57" s="48">
        <f>SUM(Q57:R57)-0.01</f>
        <v>1369.27</v>
      </c>
      <c r="Q57" s="120">
        <v>959.54</v>
      </c>
      <c r="R57" s="120">
        <v>409.74</v>
      </c>
      <c r="S57" s="48">
        <f>SUM(T57:U57)-0.01</f>
        <v>1478.68</v>
      </c>
      <c r="T57" s="120">
        <v>1068.95</v>
      </c>
      <c r="U57" s="120">
        <v>409.74</v>
      </c>
      <c r="V57" s="50">
        <f t="shared" si="5"/>
        <v>20.537222222222223</v>
      </c>
    </row>
    <row r="58" spans="1:22" s="18" customFormat="1" ht="15">
      <c r="A58" s="42">
        <v>49</v>
      </c>
      <c r="B58" s="13" t="s">
        <v>59</v>
      </c>
      <c r="C58" s="13" t="s">
        <v>34</v>
      </c>
      <c r="D58" s="40">
        <v>7</v>
      </c>
      <c r="E58" s="40"/>
      <c r="F58" s="42">
        <f>'[3]МКД'!$H$77</f>
        <v>4</v>
      </c>
      <c r="G58" s="48">
        <f t="shared" si="0"/>
        <v>7</v>
      </c>
      <c r="H58" s="120">
        <v>7</v>
      </c>
      <c r="I58" s="120"/>
      <c r="J58" s="48">
        <f t="shared" si="1"/>
        <v>6.66</v>
      </c>
      <c r="K58" s="120">
        <v>6.66</v>
      </c>
      <c r="L58" s="120"/>
      <c r="M58" s="48">
        <f t="shared" si="2"/>
        <v>6.71</v>
      </c>
      <c r="N58" s="120">
        <v>6.71</v>
      </c>
      <c r="O58" s="120"/>
      <c r="P58" s="48">
        <f t="shared" si="3"/>
        <v>8.47</v>
      </c>
      <c r="Q58" s="120">
        <v>8.47</v>
      </c>
      <c r="R58" s="120"/>
      <c r="S58" s="48">
        <f aca="true" t="shared" si="9" ref="S58:S91">SUM(T58:U58)</f>
        <v>6.93</v>
      </c>
      <c r="T58" s="120">
        <v>6.93</v>
      </c>
      <c r="U58" s="120"/>
      <c r="V58" s="50">
        <f t="shared" si="5"/>
        <v>1.7325</v>
      </c>
    </row>
    <row r="59" spans="1:22" s="18" customFormat="1" ht="15">
      <c r="A59" s="42">
        <v>50</v>
      </c>
      <c r="B59" s="13" t="s">
        <v>59</v>
      </c>
      <c r="C59" s="13" t="s">
        <v>34</v>
      </c>
      <c r="D59" s="40">
        <v>9</v>
      </c>
      <c r="E59" s="40"/>
      <c r="F59" s="42">
        <f>'[3]МКД'!$H$78</f>
        <v>12</v>
      </c>
      <c r="G59" s="48">
        <f t="shared" si="0"/>
        <v>110.81</v>
      </c>
      <c r="H59" s="120">
        <v>115.77</v>
      </c>
      <c r="I59" s="120">
        <v>-4.96</v>
      </c>
      <c r="J59" s="48">
        <f t="shared" si="1"/>
        <v>115.13000000000001</v>
      </c>
      <c r="K59" s="120">
        <v>120.09</v>
      </c>
      <c r="L59" s="120">
        <v>-4.96</v>
      </c>
      <c r="M59" s="48">
        <f t="shared" si="2"/>
        <v>115.33999999999999</v>
      </c>
      <c r="N59" s="120">
        <v>119.38</v>
      </c>
      <c r="O59" s="120">
        <v>-4.04</v>
      </c>
      <c r="P59" s="48">
        <f t="shared" si="3"/>
        <v>124.2</v>
      </c>
      <c r="Q59" s="120">
        <v>126.34</v>
      </c>
      <c r="R59" s="120">
        <v>-2.14</v>
      </c>
      <c r="S59" s="48">
        <f t="shared" si="9"/>
        <v>130.89000000000001</v>
      </c>
      <c r="T59" s="120">
        <v>132.58</v>
      </c>
      <c r="U59" s="120">
        <v>-1.69</v>
      </c>
      <c r="V59" s="50">
        <f t="shared" si="5"/>
        <v>10.9075</v>
      </c>
    </row>
    <row r="60" spans="1:22" s="18" customFormat="1" ht="15">
      <c r="A60" s="42">
        <v>51</v>
      </c>
      <c r="B60" s="13" t="s">
        <v>59</v>
      </c>
      <c r="C60" s="13" t="s">
        <v>34</v>
      </c>
      <c r="D60" s="40">
        <v>9</v>
      </c>
      <c r="E60" s="40" t="s">
        <v>17</v>
      </c>
      <c r="F60" s="42">
        <f>'[3]МКД'!$H$79</f>
        <v>12</v>
      </c>
      <c r="G60" s="48">
        <f t="shared" si="0"/>
        <v>90.46000000000001</v>
      </c>
      <c r="H60" s="120">
        <v>76.28</v>
      </c>
      <c r="I60" s="120">
        <v>14.18</v>
      </c>
      <c r="J60" s="48">
        <f t="shared" si="1"/>
        <v>92.86000000000001</v>
      </c>
      <c r="K60" s="120">
        <v>78.68</v>
      </c>
      <c r="L60" s="120">
        <v>14.18</v>
      </c>
      <c r="M60" s="48">
        <f t="shared" si="2"/>
        <v>94.82</v>
      </c>
      <c r="N60" s="120">
        <v>80.64</v>
      </c>
      <c r="O60" s="120">
        <v>14.18</v>
      </c>
      <c r="P60" s="48">
        <f t="shared" si="3"/>
        <v>99.78999999999999</v>
      </c>
      <c r="Q60" s="120">
        <v>85.49</v>
      </c>
      <c r="R60" s="120">
        <v>14.3</v>
      </c>
      <c r="S60" s="48">
        <f t="shared" si="9"/>
        <v>99.03999999999999</v>
      </c>
      <c r="T60" s="120">
        <v>84.74</v>
      </c>
      <c r="U60" s="120">
        <v>14.3</v>
      </c>
      <c r="V60" s="50">
        <f t="shared" si="5"/>
        <v>8.253333333333332</v>
      </c>
    </row>
    <row r="61" spans="1:22" s="18" customFormat="1" ht="15">
      <c r="A61" s="42">
        <v>52</v>
      </c>
      <c r="B61" s="13" t="s">
        <v>59</v>
      </c>
      <c r="C61" s="13" t="s">
        <v>34</v>
      </c>
      <c r="D61" s="40">
        <v>11</v>
      </c>
      <c r="E61" s="40"/>
      <c r="F61" s="42">
        <f>'[3]МКД'!$H$80</f>
        <v>12</v>
      </c>
      <c r="G61" s="48">
        <f t="shared" si="0"/>
        <v>993.8699999999999</v>
      </c>
      <c r="H61" s="120">
        <v>303.57</v>
      </c>
      <c r="I61" s="120">
        <v>690.3</v>
      </c>
      <c r="J61" s="48">
        <f t="shared" si="1"/>
        <v>1025.23</v>
      </c>
      <c r="K61" s="120">
        <v>328</v>
      </c>
      <c r="L61" s="120">
        <v>697.23</v>
      </c>
      <c r="M61" s="48">
        <f t="shared" si="2"/>
        <v>902.75</v>
      </c>
      <c r="N61" s="120">
        <v>287.71</v>
      </c>
      <c r="O61" s="120">
        <v>615.04</v>
      </c>
      <c r="P61" s="48">
        <f t="shared" si="3"/>
        <v>933.19</v>
      </c>
      <c r="Q61" s="120">
        <v>290.37</v>
      </c>
      <c r="R61" s="120">
        <v>642.82</v>
      </c>
      <c r="S61" s="48">
        <f t="shared" si="9"/>
        <v>979.06</v>
      </c>
      <c r="T61" s="120">
        <v>309.05</v>
      </c>
      <c r="U61" s="120">
        <v>670.01</v>
      </c>
      <c r="V61" s="50">
        <f t="shared" si="5"/>
        <v>81.58833333333332</v>
      </c>
    </row>
    <row r="62" spans="1:22" s="18" customFormat="1" ht="15">
      <c r="A62" s="42">
        <v>53</v>
      </c>
      <c r="B62" s="13" t="s">
        <v>59</v>
      </c>
      <c r="C62" s="13" t="s">
        <v>34</v>
      </c>
      <c r="D62" s="40">
        <v>11</v>
      </c>
      <c r="E62" s="40" t="s">
        <v>17</v>
      </c>
      <c r="F62" s="42">
        <f>'[3]МКД'!$H$81</f>
        <v>12</v>
      </c>
      <c r="G62" s="48">
        <f t="shared" si="0"/>
        <v>221.63</v>
      </c>
      <c r="H62" s="120">
        <v>197.95</v>
      </c>
      <c r="I62" s="120">
        <v>23.68</v>
      </c>
      <c r="J62" s="48">
        <f t="shared" si="1"/>
        <v>228.25</v>
      </c>
      <c r="K62" s="120">
        <v>204.57</v>
      </c>
      <c r="L62" s="120">
        <v>23.68</v>
      </c>
      <c r="M62" s="48">
        <f t="shared" si="2"/>
        <v>224.71</v>
      </c>
      <c r="N62" s="120">
        <v>207.05</v>
      </c>
      <c r="O62" s="120">
        <v>17.66</v>
      </c>
      <c r="P62" s="48">
        <f t="shared" si="3"/>
        <v>228.4</v>
      </c>
      <c r="Q62" s="120">
        <v>212.74</v>
      </c>
      <c r="R62" s="120">
        <v>15.66</v>
      </c>
      <c r="S62" s="48">
        <f t="shared" si="9"/>
        <v>224.65</v>
      </c>
      <c r="T62" s="120">
        <v>206.99</v>
      </c>
      <c r="U62" s="120">
        <v>17.66</v>
      </c>
      <c r="V62" s="50">
        <f t="shared" si="5"/>
        <v>18.720833333333335</v>
      </c>
    </row>
    <row r="63" spans="1:22" s="18" customFormat="1" ht="15">
      <c r="A63" s="42">
        <v>54</v>
      </c>
      <c r="B63" s="13" t="s">
        <v>59</v>
      </c>
      <c r="C63" s="13" t="s">
        <v>34</v>
      </c>
      <c r="D63" s="40">
        <v>34</v>
      </c>
      <c r="E63" s="40"/>
      <c r="F63" s="42">
        <f>'[3]МКД'!$H$85</f>
        <v>12</v>
      </c>
      <c r="G63" s="48">
        <f t="shared" si="0"/>
        <v>237.47</v>
      </c>
      <c r="H63" s="120">
        <v>74.97</v>
      </c>
      <c r="I63" s="120">
        <v>162.5</v>
      </c>
      <c r="J63" s="48">
        <f t="shared" si="1"/>
        <v>236.66000000000003</v>
      </c>
      <c r="K63" s="120">
        <v>81.8</v>
      </c>
      <c r="L63" s="120">
        <v>154.86</v>
      </c>
      <c r="M63" s="48">
        <f t="shared" si="2"/>
        <v>231.31</v>
      </c>
      <c r="N63" s="120">
        <v>78.27</v>
      </c>
      <c r="O63" s="120">
        <v>153.04</v>
      </c>
      <c r="P63" s="48">
        <f t="shared" si="3"/>
        <v>211.62</v>
      </c>
      <c r="Q63" s="120">
        <v>58.78</v>
      </c>
      <c r="R63" s="120">
        <v>152.84</v>
      </c>
      <c r="S63" s="48">
        <f t="shared" si="9"/>
        <v>205.82</v>
      </c>
      <c r="T63" s="120">
        <v>56.38</v>
      </c>
      <c r="U63" s="120">
        <v>149.44</v>
      </c>
      <c r="V63" s="50">
        <f t="shared" si="5"/>
        <v>17.151666666666667</v>
      </c>
    </row>
    <row r="64" spans="1:22" s="18" customFormat="1" ht="15">
      <c r="A64" s="42">
        <v>55</v>
      </c>
      <c r="B64" s="13" t="s">
        <v>59</v>
      </c>
      <c r="C64" s="13" t="s">
        <v>50</v>
      </c>
      <c r="D64" s="40">
        <v>13</v>
      </c>
      <c r="E64" s="40"/>
      <c r="F64" s="42">
        <f>'[3]МКД'!$H$86</f>
        <v>12</v>
      </c>
      <c r="G64" s="48">
        <f t="shared" si="0"/>
        <v>662.52</v>
      </c>
      <c r="H64" s="120">
        <v>44.76</v>
      </c>
      <c r="I64" s="120">
        <v>617.76</v>
      </c>
      <c r="J64" s="48">
        <f t="shared" si="1"/>
        <v>668.25</v>
      </c>
      <c r="K64" s="120">
        <v>50.49</v>
      </c>
      <c r="L64" s="120">
        <v>617.76</v>
      </c>
      <c r="M64" s="48">
        <f t="shared" si="2"/>
        <v>642.3</v>
      </c>
      <c r="N64" s="120">
        <v>51.17</v>
      </c>
      <c r="O64" s="120">
        <v>591.13</v>
      </c>
      <c r="P64" s="48">
        <f t="shared" si="3"/>
        <v>635.5799999999999</v>
      </c>
      <c r="Q64" s="120">
        <v>50.68</v>
      </c>
      <c r="R64" s="120">
        <v>584.9</v>
      </c>
      <c r="S64" s="48">
        <f t="shared" si="9"/>
        <v>641.01</v>
      </c>
      <c r="T64" s="120">
        <v>51.83</v>
      </c>
      <c r="U64" s="120">
        <v>589.18</v>
      </c>
      <c r="V64" s="50">
        <f t="shared" si="5"/>
        <v>53.4175</v>
      </c>
    </row>
    <row r="65" spans="1:22" s="18" customFormat="1" ht="15">
      <c r="A65" s="42">
        <v>56</v>
      </c>
      <c r="B65" s="13" t="s">
        <v>59</v>
      </c>
      <c r="C65" s="13" t="s">
        <v>135</v>
      </c>
      <c r="D65" s="40">
        <v>2</v>
      </c>
      <c r="E65" s="40"/>
      <c r="F65" s="42">
        <v>28</v>
      </c>
      <c r="G65" s="48">
        <f t="shared" si="0"/>
        <v>84.25</v>
      </c>
      <c r="H65" s="120">
        <v>84.25</v>
      </c>
      <c r="I65" s="120"/>
      <c r="J65" s="48">
        <f t="shared" si="1"/>
        <v>133.23</v>
      </c>
      <c r="K65" s="120">
        <v>133.23</v>
      </c>
      <c r="L65" s="120"/>
      <c r="M65" s="48">
        <f t="shared" si="2"/>
        <v>162.39</v>
      </c>
      <c r="N65" s="120">
        <v>162.39</v>
      </c>
      <c r="O65" s="120"/>
      <c r="P65" s="48">
        <f t="shared" si="3"/>
        <v>191.67</v>
      </c>
      <c r="Q65" s="120">
        <v>191.67</v>
      </c>
      <c r="R65" s="120"/>
      <c r="S65" s="48">
        <f t="shared" si="9"/>
        <v>208.35</v>
      </c>
      <c r="T65" s="120">
        <v>208.35</v>
      </c>
      <c r="U65" s="120"/>
      <c r="V65" s="50">
        <f t="shared" si="5"/>
        <v>7.441071428571428</v>
      </c>
    </row>
    <row r="66" spans="1:22" s="18" customFormat="1" ht="15">
      <c r="A66" s="42">
        <v>57</v>
      </c>
      <c r="B66" s="13" t="s">
        <v>59</v>
      </c>
      <c r="C66" s="13" t="s">
        <v>57</v>
      </c>
      <c r="D66" s="40">
        <v>1</v>
      </c>
      <c r="E66" s="40"/>
      <c r="F66" s="42">
        <f>'[3]МКД'!$H$87</f>
        <v>10</v>
      </c>
      <c r="G66" s="48">
        <f t="shared" si="0"/>
        <v>212.4</v>
      </c>
      <c r="H66" s="120">
        <v>38.91</v>
      </c>
      <c r="I66" s="120">
        <v>173.49</v>
      </c>
      <c r="J66" s="48">
        <f t="shared" si="1"/>
        <v>252.72</v>
      </c>
      <c r="K66" s="120">
        <v>47.57</v>
      </c>
      <c r="L66" s="120">
        <v>205.15</v>
      </c>
      <c r="M66" s="48">
        <f t="shared" si="2"/>
        <v>269.95</v>
      </c>
      <c r="N66" s="120">
        <v>51.65</v>
      </c>
      <c r="O66" s="120">
        <v>218.3</v>
      </c>
      <c r="P66" s="48">
        <f t="shared" si="3"/>
        <v>203.26999999999998</v>
      </c>
      <c r="Q66" s="120">
        <v>53.38</v>
      </c>
      <c r="R66" s="120">
        <v>149.89</v>
      </c>
      <c r="S66" s="48">
        <f t="shared" si="9"/>
        <v>147.47</v>
      </c>
      <c r="T66" s="120">
        <v>28.72</v>
      </c>
      <c r="U66" s="120">
        <v>118.75</v>
      </c>
      <c r="V66" s="50">
        <f t="shared" si="5"/>
        <v>14.747</v>
      </c>
    </row>
    <row r="67" spans="1:22" s="18" customFormat="1" ht="15">
      <c r="A67" s="42">
        <v>58</v>
      </c>
      <c r="B67" s="13" t="s">
        <v>59</v>
      </c>
      <c r="C67" s="13" t="s">
        <v>57</v>
      </c>
      <c r="D67" s="40">
        <v>2</v>
      </c>
      <c r="E67" s="40"/>
      <c r="F67" s="42">
        <f>'[3]МКД'!$H$88</f>
        <v>12</v>
      </c>
      <c r="G67" s="48">
        <f t="shared" si="0"/>
        <v>102.09</v>
      </c>
      <c r="H67" s="120">
        <v>16.75</v>
      </c>
      <c r="I67" s="120">
        <v>85.34</v>
      </c>
      <c r="J67" s="48">
        <f t="shared" si="1"/>
        <v>116.13</v>
      </c>
      <c r="K67" s="120">
        <v>24.27</v>
      </c>
      <c r="L67" s="120">
        <v>91.86</v>
      </c>
      <c r="M67" s="48">
        <f t="shared" si="2"/>
        <v>126.34</v>
      </c>
      <c r="N67" s="120">
        <v>22.16</v>
      </c>
      <c r="O67" s="120">
        <v>104.18</v>
      </c>
      <c r="P67" s="48">
        <f t="shared" si="3"/>
        <v>127.46</v>
      </c>
      <c r="Q67" s="120">
        <v>24.41</v>
      </c>
      <c r="R67" s="120">
        <v>103.05</v>
      </c>
      <c r="S67" s="48">
        <f t="shared" si="9"/>
        <v>153.31</v>
      </c>
      <c r="T67" s="120">
        <v>35.35</v>
      </c>
      <c r="U67" s="120">
        <v>117.96</v>
      </c>
      <c r="V67" s="50">
        <f t="shared" si="5"/>
        <v>12.775833333333333</v>
      </c>
    </row>
    <row r="68" spans="1:22" s="18" customFormat="1" ht="15">
      <c r="A68" s="42">
        <v>59</v>
      </c>
      <c r="B68" s="13" t="s">
        <v>59</v>
      </c>
      <c r="C68" s="13" t="s">
        <v>57</v>
      </c>
      <c r="D68" s="40">
        <v>3</v>
      </c>
      <c r="E68" s="40"/>
      <c r="F68" s="42">
        <f>'[3]МКД'!$H$89</f>
        <v>12</v>
      </c>
      <c r="G68" s="48">
        <f t="shared" si="0"/>
        <v>952.09</v>
      </c>
      <c r="H68" s="120">
        <v>351.61</v>
      </c>
      <c r="I68" s="120">
        <v>600.48</v>
      </c>
      <c r="J68" s="48">
        <f t="shared" si="1"/>
        <v>984.6300000000001</v>
      </c>
      <c r="K68" s="120">
        <v>359.68</v>
      </c>
      <c r="L68" s="120">
        <v>624.95</v>
      </c>
      <c r="M68" s="48">
        <f t="shared" si="2"/>
        <v>985.06</v>
      </c>
      <c r="N68" s="120">
        <v>355.26</v>
      </c>
      <c r="O68" s="120">
        <v>629.8</v>
      </c>
      <c r="P68" s="48">
        <f t="shared" si="3"/>
        <v>958.74</v>
      </c>
      <c r="Q68" s="120">
        <v>357.49</v>
      </c>
      <c r="R68" s="120">
        <v>601.25</v>
      </c>
      <c r="S68" s="48">
        <f t="shared" si="9"/>
        <v>912.72</v>
      </c>
      <c r="T68" s="120">
        <v>341.55</v>
      </c>
      <c r="U68" s="120">
        <v>571.17</v>
      </c>
      <c r="V68" s="50">
        <f t="shared" si="5"/>
        <v>76.06</v>
      </c>
    </row>
    <row r="69" spans="1:22" s="18" customFormat="1" ht="15">
      <c r="A69" s="42">
        <v>60</v>
      </c>
      <c r="B69" s="13" t="s">
        <v>59</v>
      </c>
      <c r="C69" s="13" t="s">
        <v>57</v>
      </c>
      <c r="D69" s="137">
        <v>15</v>
      </c>
      <c r="E69" s="40"/>
      <c r="F69" s="42">
        <f>'[3]МКД'!$H$91</f>
        <v>12</v>
      </c>
      <c r="G69" s="48">
        <f t="shared" si="0"/>
        <v>93.9</v>
      </c>
      <c r="H69" s="120">
        <v>24.43</v>
      </c>
      <c r="I69" s="120">
        <v>69.47</v>
      </c>
      <c r="J69" s="48">
        <f t="shared" si="1"/>
        <v>100.03</v>
      </c>
      <c r="K69" s="120">
        <v>26.27</v>
      </c>
      <c r="L69" s="120">
        <v>73.76</v>
      </c>
      <c r="M69" s="48">
        <f t="shared" si="2"/>
        <v>106.03</v>
      </c>
      <c r="N69" s="120">
        <v>24.7</v>
      </c>
      <c r="O69" s="120">
        <v>81.33</v>
      </c>
      <c r="P69" s="48">
        <f t="shared" si="3"/>
        <v>90.21</v>
      </c>
      <c r="Q69" s="120">
        <v>23.08</v>
      </c>
      <c r="R69" s="120">
        <v>67.13</v>
      </c>
      <c r="S69" s="48">
        <f t="shared" si="9"/>
        <v>13.23</v>
      </c>
      <c r="T69" s="120">
        <v>21.5</v>
      </c>
      <c r="U69" s="120">
        <v>-8.27</v>
      </c>
      <c r="V69" s="50">
        <f t="shared" si="5"/>
        <v>1.1025</v>
      </c>
    </row>
    <row r="70" spans="1:22" s="18" customFormat="1" ht="15">
      <c r="A70" s="42">
        <v>61</v>
      </c>
      <c r="B70" s="13" t="s">
        <v>59</v>
      </c>
      <c r="C70" s="13" t="s">
        <v>57</v>
      </c>
      <c r="D70" s="137">
        <v>17</v>
      </c>
      <c r="E70" s="40" t="s">
        <v>18</v>
      </c>
      <c r="F70" s="42">
        <f>'[3]МКД'!$H$92</f>
        <v>12</v>
      </c>
      <c r="G70" s="48">
        <f t="shared" si="0"/>
        <v>327.53999999999996</v>
      </c>
      <c r="H70" s="120">
        <v>16.9</v>
      </c>
      <c r="I70" s="120">
        <v>310.64</v>
      </c>
      <c r="J70" s="48">
        <f t="shared" si="1"/>
        <v>343.01</v>
      </c>
      <c r="K70" s="120">
        <v>24.45</v>
      </c>
      <c r="L70" s="120">
        <v>318.56</v>
      </c>
      <c r="M70" s="48">
        <f t="shared" si="2"/>
        <v>359.09999999999997</v>
      </c>
      <c r="N70" s="120">
        <v>26.01</v>
      </c>
      <c r="O70" s="120">
        <v>333.09</v>
      </c>
      <c r="P70" s="48">
        <f t="shared" si="3"/>
        <v>370.83000000000004</v>
      </c>
      <c r="Q70" s="120">
        <v>26.41</v>
      </c>
      <c r="R70" s="120">
        <v>344.42</v>
      </c>
      <c r="S70" s="48">
        <f t="shared" si="9"/>
        <v>231.78</v>
      </c>
      <c r="T70" s="120">
        <v>20.62</v>
      </c>
      <c r="U70" s="120">
        <v>211.16</v>
      </c>
      <c r="V70" s="50">
        <f t="shared" si="5"/>
        <v>19.315</v>
      </c>
    </row>
    <row r="71" spans="1:22" s="18" customFormat="1" ht="15">
      <c r="A71" s="42">
        <v>62</v>
      </c>
      <c r="B71" s="13" t="s">
        <v>59</v>
      </c>
      <c r="C71" s="13" t="s">
        <v>57</v>
      </c>
      <c r="D71" s="40">
        <v>20</v>
      </c>
      <c r="E71" s="40"/>
      <c r="F71" s="42">
        <f>'[3]МКД'!$H$93</f>
        <v>20</v>
      </c>
      <c r="G71" s="48">
        <f t="shared" si="0"/>
        <v>708.6999999999999</v>
      </c>
      <c r="H71" s="120">
        <v>565.81</v>
      </c>
      <c r="I71" s="120">
        <v>142.89</v>
      </c>
      <c r="J71" s="48">
        <f t="shared" si="1"/>
        <v>712.0999999999999</v>
      </c>
      <c r="K71" s="120">
        <v>569.81</v>
      </c>
      <c r="L71" s="120">
        <v>142.29</v>
      </c>
      <c r="M71" s="48">
        <f t="shared" si="2"/>
        <v>728.65</v>
      </c>
      <c r="N71" s="120">
        <v>585.25</v>
      </c>
      <c r="O71" s="120">
        <v>143.4</v>
      </c>
      <c r="P71" s="48">
        <f t="shared" si="3"/>
        <v>736.7900000000001</v>
      </c>
      <c r="Q71" s="120">
        <v>588.94</v>
      </c>
      <c r="R71" s="120">
        <v>147.85</v>
      </c>
      <c r="S71" s="48">
        <f t="shared" si="9"/>
        <v>699.49</v>
      </c>
      <c r="T71" s="120">
        <v>560.52</v>
      </c>
      <c r="U71" s="120">
        <v>138.97</v>
      </c>
      <c r="V71" s="50">
        <f t="shared" si="5"/>
        <v>34.9745</v>
      </c>
    </row>
    <row r="72" spans="1:22" s="18" customFormat="1" ht="15">
      <c r="A72" s="42">
        <v>63</v>
      </c>
      <c r="B72" s="13" t="s">
        <v>59</v>
      </c>
      <c r="C72" s="13" t="s">
        <v>35</v>
      </c>
      <c r="D72" s="40">
        <v>10</v>
      </c>
      <c r="E72" s="40"/>
      <c r="F72" s="42">
        <f>'[3]МКД'!$H$96</f>
        <v>8</v>
      </c>
      <c r="G72" s="48">
        <f aca="true" t="shared" si="10" ref="G72:G135">SUM(H72:I72)</f>
        <v>498.66</v>
      </c>
      <c r="H72" s="120">
        <v>195.18</v>
      </c>
      <c r="I72" s="120">
        <v>303.48</v>
      </c>
      <c r="J72" s="48">
        <f aca="true" t="shared" si="11" ref="J72:J97">SUM(K72:L72)</f>
        <v>522.28</v>
      </c>
      <c r="K72" s="120">
        <v>207.26</v>
      </c>
      <c r="L72" s="120">
        <v>315.02</v>
      </c>
      <c r="M72" s="48">
        <f aca="true" t="shared" si="12" ref="M72:M97">SUM(N72:O72)</f>
        <v>525.22</v>
      </c>
      <c r="N72" s="120">
        <v>205.62</v>
      </c>
      <c r="O72" s="120">
        <v>319.6</v>
      </c>
      <c r="P72" s="48">
        <f aca="true" t="shared" si="13" ref="P72:P97">SUM(Q72:R72)</f>
        <v>540.48</v>
      </c>
      <c r="Q72" s="120">
        <v>211.38</v>
      </c>
      <c r="R72" s="120">
        <v>329.1</v>
      </c>
      <c r="S72" s="48">
        <f t="shared" si="9"/>
        <v>566.45</v>
      </c>
      <c r="T72" s="120">
        <v>215.46</v>
      </c>
      <c r="U72" s="120">
        <v>350.99</v>
      </c>
      <c r="V72" s="50">
        <f aca="true" t="shared" si="14" ref="V72:V135">S72/F72</f>
        <v>70.80625</v>
      </c>
    </row>
    <row r="73" spans="1:22" s="18" customFormat="1" ht="15">
      <c r="A73" s="42">
        <v>64</v>
      </c>
      <c r="B73" s="13" t="s">
        <v>59</v>
      </c>
      <c r="C73" s="13" t="s">
        <v>35</v>
      </c>
      <c r="D73" s="40">
        <v>20</v>
      </c>
      <c r="E73" s="40"/>
      <c r="F73" s="42">
        <f>'[3]МКД'!$H$97</f>
        <v>8</v>
      </c>
      <c r="G73" s="48">
        <f t="shared" si="10"/>
        <v>17.439999999999998</v>
      </c>
      <c r="H73" s="120">
        <v>2.75</v>
      </c>
      <c r="I73" s="120">
        <v>14.69</v>
      </c>
      <c r="J73" s="48">
        <f t="shared" si="11"/>
        <v>17.439999999999998</v>
      </c>
      <c r="K73" s="120">
        <v>2.75</v>
      </c>
      <c r="L73" s="120">
        <v>14.69</v>
      </c>
      <c r="M73" s="48">
        <f t="shared" si="12"/>
        <v>17.439999999999998</v>
      </c>
      <c r="N73" s="120">
        <v>2.75</v>
      </c>
      <c r="O73" s="120">
        <v>14.69</v>
      </c>
      <c r="P73" s="48">
        <f t="shared" si="13"/>
        <v>17.439999999999998</v>
      </c>
      <c r="Q73" s="120">
        <v>2.75</v>
      </c>
      <c r="R73" s="120">
        <v>14.69</v>
      </c>
      <c r="S73" s="48">
        <f t="shared" si="9"/>
        <v>17.439999999999998</v>
      </c>
      <c r="T73" s="120">
        <v>2.75</v>
      </c>
      <c r="U73" s="120">
        <v>14.69</v>
      </c>
      <c r="V73" s="50">
        <f t="shared" si="14"/>
        <v>2.1799999999999997</v>
      </c>
    </row>
    <row r="74" spans="1:22" s="18" customFormat="1" ht="15">
      <c r="A74" s="42">
        <v>65</v>
      </c>
      <c r="B74" s="13" t="s">
        <v>59</v>
      </c>
      <c r="C74" s="13" t="s">
        <v>35</v>
      </c>
      <c r="D74" s="40">
        <v>24</v>
      </c>
      <c r="E74" s="40"/>
      <c r="F74" s="42">
        <v>16</v>
      </c>
      <c r="G74" s="48">
        <f t="shared" si="10"/>
        <v>69.3</v>
      </c>
      <c r="H74" s="120">
        <v>69.3</v>
      </c>
      <c r="I74" s="120"/>
      <c r="J74" s="48">
        <f t="shared" si="11"/>
        <v>70.51</v>
      </c>
      <c r="K74" s="120">
        <v>70.51</v>
      </c>
      <c r="L74" s="120"/>
      <c r="M74" s="48">
        <f t="shared" si="12"/>
        <v>73.14</v>
      </c>
      <c r="N74" s="120">
        <v>73.14</v>
      </c>
      <c r="O74" s="120"/>
      <c r="P74" s="48">
        <f t="shared" si="13"/>
        <v>74.64</v>
      </c>
      <c r="Q74" s="120">
        <v>74.64</v>
      </c>
      <c r="R74" s="120"/>
      <c r="S74" s="48">
        <f t="shared" si="9"/>
        <v>73.68</v>
      </c>
      <c r="T74" s="120">
        <v>73.68</v>
      </c>
      <c r="U74" s="120"/>
      <c r="V74" s="50">
        <f t="shared" si="14"/>
        <v>4.605</v>
      </c>
    </row>
    <row r="75" spans="1:22" s="18" customFormat="1" ht="15">
      <c r="A75" s="42">
        <v>66</v>
      </c>
      <c r="B75" s="13" t="s">
        <v>59</v>
      </c>
      <c r="C75" s="13" t="s">
        <v>35</v>
      </c>
      <c r="D75" s="40">
        <v>25</v>
      </c>
      <c r="E75" s="40"/>
      <c r="F75" s="42">
        <f>'[3]МКД'!$H$99</f>
        <v>12</v>
      </c>
      <c r="G75" s="48">
        <f t="shared" si="10"/>
        <v>107.47</v>
      </c>
      <c r="H75" s="120">
        <v>21.5</v>
      </c>
      <c r="I75" s="120">
        <v>85.97</v>
      </c>
      <c r="J75" s="48">
        <f t="shared" si="11"/>
        <v>133.79000000000002</v>
      </c>
      <c r="K75" s="120">
        <v>28.61</v>
      </c>
      <c r="L75" s="120">
        <v>105.18</v>
      </c>
      <c r="M75" s="48">
        <f t="shared" si="12"/>
        <v>114.47</v>
      </c>
      <c r="N75" s="120">
        <v>27.41</v>
      </c>
      <c r="O75" s="120">
        <v>87.06</v>
      </c>
      <c r="P75" s="48">
        <f t="shared" si="13"/>
        <v>139.48</v>
      </c>
      <c r="Q75" s="120">
        <v>33.29</v>
      </c>
      <c r="R75" s="120">
        <v>106.19</v>
      </c>
      <c r="S75" s="48">
        <f t="shared" si="9"/>
        <v>59.07</v>
      </c>
      <c r="T75" s="120">
        <v>30.44</v>
      </c>
      <c r="U75" s="120">
        <v>28.63</v>
      </c>
      <c r="V75" s="50">
        <f t="shared" si="14"/>
        <v>4.9225</v>
      </c>
    </row>
    <row r="76" spans="1:22" s="18" customFormat="1" ht="15">
      <c r="A76" s="42">
        <v>67</v>
      </c>
      <c r="B76" s="13" t="s">
        <v>59</v>
      </c>
      <c r="C76" s="13" t="s">
        <v>35</v>
      </c>
      <c r="D76" s="40">
        <v>26</v>
      </c>
      <c r="E76" s="40"/>
      <c r="F76" s="42">
        <f>'[3]МКД'!$H$100</f>
        <v>12</v>
      </c>
      <c r="G76" s="48">
        <f t="shared" si="10"/>
        <v>153.96</v>
      </c>
      <c r="H76" s="120">
        <v>131.99</v>
      </c>
      <c r="I76" s="120">
        <v>21.97</v>
      </c>
      <c r="J76" s="48">
        <f t="shared" si="11"/>
        <v>154.41</v>
      </c>
      <c r="K76" s="120">
        <v>132.91</v>
      </c>
      <c r="L76" s="120">
        <v>21.5</v>
      </c>
      <c r="M76" s="48">
        <f t="shared" si="12"/>
        <v>169.13</v>
      </c>
      <c r="N76" s="120">
        <v>144.95</v>
      </c>
      <c r="O76" s="120">
        <v>24.18</v>
      </c>
      <c r="P76" s="48">
        <f t="shared" si="13"/>
        <v>165.58</v>
      </c>
      <c r="Q76" s="120">
        <v>140.96</v>
      </c>
      <c r="R76" s="120">
        <v>24.62</v>
      </c>
      <c r="S76" s="48">
        <f t="shared" si="9"/>
        <v>161.2</v>
      </c>
      <c r="T76" s="120">
        <v>140.07</v>
      </c>
      <c r="U76" s="120">
        <v>21.13</v>
      </c>
      <c r="V76" s="50">
        <f t="shared" si="14"/>
        <v>13.433333333333332</v>
      </c>
    </row>
    <row r="77" spans="1:22" s="18" customFormat="1" ht="15">
      <c r="A77" s="42">
        <v>68</v>
      </c>
      <c r="B77" s="13" t="s">
        <v>59</v>
      </c>
      <c r="C77" s="13" t="s">
        <v>35</v>
      </c>
      <c r="D77" s="40">
        <v>26</v>
      </c>
      <c r="E77" s="40" t="s">
        <v>17</v>
      </c>
      <c r="F77" s="42">
        <f>'[3]МКД'!$H$101</f>
        <v>12</v>
      </c>
      <c r="G77" s="48">
        <f t="shared" si="10"/>
        <v>52.379999999999995</v>
      </c>
      <c r="H77" s="120">
        <v>18.49</v>
      </c>
      <c r="I77" s="120">
        <v>33.89</v>
      </c>
      <c r="J77" s="48">
        <f t="shared" si="11"/>
        <v>63.1</v>
      </c>
      <c r="K77" s="120">
        <v>25.15</v>
      </c>
      <c r="L77" s="120">
        <v>37.95</v>
      </c>
      <c r="M77" s="48">
        <f t="shared" si="12"/>
        <v>65.77</v>
      </c>
      <c r="N77" s="120">
        <v>24.94</v>
      </c>
      <c r="O77" s="120">
        <v>40.83</v>
      </c>
      <c r="P77" s="48">
        <f t="shared" si="13"/>
        <v>61.57</v>
      </c>
      <c r="Q77" s="120">
        <v>20.08</v>
      </c>
      <c r="R77" s="120">
        <v>41.49</v>
      </c>
      <c r="S77" s="48">
        <f t="shared" si="9"/>
        <v>78.99000000000001</v>
      </c>
      <c r="T77" s="120">
        <v>27.15</v>
      </c>
      <c r="U77" s="120">
        <v>51.84</v>
      </c>
      <c r="V77" s="50">
        <f t="shared" si="14"/>
        <v>6.5825000000000005</v>
      </c>
    </row>
    <row r="78" spans="1:22" s="18" customFormat="1" ht="15">
      <c r="A78" s="42">
        <v>69</v>
      </c>
      <c r="B78" s="13" t="s">
        <v>59</v>
      </c>
      <c r="C78" s="13" t="s">
        <v>35</v>
      </c>
      <c r="D78" s="40">
        <v>28</v>
      </c>
      <c r="E78" s="40" t="s">
        <v>17</v>
      </c>
      <c r="F78" s="42">
        <f>'[3]МКД'!$H$102</f>
        <v>12</v>
      </c>
      <c r="G78" s="48">
        <f t="shared" si="10"/>
        <v>603.61</v>
      </c>
      <c r="H78" s="120">
        <v>275.25</v>
      </c>
      <c r="I78" s="120">
        <v>328.36</v>
      </c>
      <c r="J78" s="48">
        <f t="shared" si="11"/>
        <v>601.04</v>
      </c>
      <c r="K78" s="120">
        <v>272.68</v>
      </c>
      <c r="L78" s="120">
        <v>328.36</v>
      </c>
      <c r="M78" s="48">
        <f t="shared" si="12"/>
        <v>612.62</v>
      </c>
      <c r="N78" s="120">
        <v>284.26</v>
      </c>
      <c r="O78" s="120">
        <v>328.36</v>
      </c>
      <c r="P78" s="48">
        <f t="shared" si="13"/>
        <v>637.8</v>
      </c>
      <c r="Q78" s="120">
        <v>283.59</v>
      </c>
      <c r="R78" s="120">
        <v>354.21</v>
      </c>
      <c r="S78" s="48">
        <f t="shared" si="9"/>
        <v>616.51</v>
      </c>
      <c r="T78" s="120">
        <v>290.7</v>
      </c>
      <c r="U78" s="120">
        <v>325.81</v>
      </c>
      <c r="V78" s="50">
        <f t="shared" si="14"/>
        <v>51.37583333333333</v>
      </c>
    </row>
    <row r="79" spans="1:22" s="18" customFormat="1" ht="15">
      <c r="A79" s="42">
        <v>70</v>
      </c>
      <c r="B79" s="13" t="s">
        <v>59</v>
      </c>
      <c r="C79" s="13" t="s">
        <v>68</v>
      </c>
      <c r="D79" s="40">
        <v>9</v>
      </c>
      <c r="E79" s="40"/>
      <c r="F79" s="42">
        <f>'[3]МКД'!$H$103</f>
        <v>4</v>
      </c>
      <c r="G79" s="48">
        <f t="shared" si="10"/>
        <v>8.280000000000001</v>
      </c>
      <c r="H79" s="120">
        <v>12.83</v>
      </c>
      <c r="I79" s="120">
        <v>-4.55</v>
      </c>
      <c r="J79" s="48">
        <f t="shared" si="11"/>
        <v>4.750000000000001</v>
      </c>
      <c r="K79" s="120">
        <v>9.3</v>
      </c>
      <c r="L79" s="120">
        <v>-4.55</v>
      </c>
      <c r="M79" s="48">
        <f t="shared" si="12"/>
        <v>8.36</v>
      </c>
      <c r="N79" s="120">
        <v>12.91</v>
      </c>
      <c r="O79" s="120">
        <v>-4.55</v>
      </c>
      <c r="P79" s="48">
        <f t="shared" si="13"/>
        <v>4.840000000000001</v>
      </c>
      <c r="Q79" s="120">
        <v>9.39</v>
      </c>
      <c r="R79" s="120">
        <v>-4.55</v>
      </c>
      <c r="S79" s="48">
        <f t="shared" si="9"/>
        <v>8.440000000000001</v>
      </c>
      <c r="T79" s="120">
        <v>12.99</v>
      </c>
      <c r="U79" s="120">
        <v>-4.55</v>
      </c>
      <c r="V79" s="50">
        <f t="shared" si="14"/>
        <v>2.1100000000000003</v>
      </c>
    </row>
    <row r="80" spans="1:22" s="18" customFormat="1" ht="15">
      <c r="A80" s="42">
        <v>71</v>
      </c>
      <c r="B80" s="13" t="s">
        <v>59</v>
      </c>
      <c r="C80" s="13" t="s">
        <v>69</v>
      </c>
      <c r="D80" s="137">
        <v>5</v>
      </c>
      <c r="E80" s="40"/>
      <c r="F80" s="42">
        <f>'[3]МКД'!$H$104</f>
        <v>12</v>
      </c>
      <c r="G80" s="48">
        <f t="shared" si="10"/>
        <v>11.379999999999999</v>
      </c>
      <c r="H80" s="120">
        <v>8.36</v>
      </c>
      <c r="I80" s="120">
        <v>3.02</v>
      </c>
      <c r="J80" s="48">
        <f t="shared" si="11"/>
        <v>15.309999999999999</v>
      </c>
      <c r="K80" s="120">
        <v>12.28</v>
      </c>
      <c r="L80" s="120">
        <v>3.03</v>
      </c>
      <c r="M80" s="48">
        <f t="shared" si="12"/>
        <v>20.75</v>
      </c>
      <c r="N80" s="120">
        <v>17.38</v>
      </c>
      <c r="O80" s="120">
        <v>3.37</v>
      </c>
      <c r="P80" s="48">
        <f t="shared" si="13"/>
        <v>17.53</v>
      </c>
      <c r="Q80" s="120">
        <v>14.93</v>
      </c>
      <c r="R80" s="120">
        <v>2.6</v>
      </c>
      <c r="S80" s="48">
        <f t="shared" si="9"/>
        <v>24.48</v>
      </c>
      <c r="T80" s="120">
        <v>19.75</v>
      </c>
      <c r="U80" s="120">
        <v>4.73</v>
      </c>
      <c r="V80" s="50">
        <f t="shared" si="14"/>
        <v>2.04</v>
      </c>
    </row>
    <row r="81" spans="1:22" s="18" customFormat="1" ht="15">
      <c r="A81" s="42">
        <v>72</v>
      </c>
      <c r="B81" s="13" t="s">
        <v>59</v>
      </c>
      <c r="C81" s="13" t="s">
        <v>69</v>
      </c>
      <c r="D81" s="40">
        <v>7</v>
      </c>
      <c r="E81" s="40"/>
      <c r="F81" s="42">
        <v>12</v>
      </c>
      <c r="G81" s="48">
        <f t="shared" si="10"/>
        <v>36.09</v>
      </c>
      <c r="H81" s="120">
        <v>36.09</v>
      </c>
      <c r="I81" s="120"/>
      <c r="J81" s="48">
        <f t="shared" si="11"/>
        <v>39.75</v>
      </c>
      <c r="K81" s="120">
        <v>39.75</v>
      </c>
      <c r="L81" s="120"/>
      <c r="M81" s="48">
        <f t="shared" si="12"/>
        <v>43.9</v>
      </c>
      <c r="N81" s="120">
        <v>43.9</v>
      </c>
      <c r="O81" s="120"/>
      <c r="P81" s="48">
        <f t="shared" si="13"/>
        <v>18.12</v>
      </c>
      <c r="Q81" s="120">
        <v>18.12</v>
      </c>
      <c r="R81" s="120"/>
      <c r="S81" s="48">
        <f t="shared" si="9"/>
        <v>19.17</v>
      </c>
      <c r="T81" s="120">
        <v>19.17</v>
      </c>
      <c r="U81" s="120"/>
      <c r="V81" s="50">
        <f t="shared" si="14"/>
        <v>1.5975000000000001</v>
      </c>
    </row>
    <row r="82" spans="1:22" s="18" customFormat="1" ht="15">
      <c r="A82" s="42">
        <v>73</v>
      </c>
      <c r="B82" s="13" t="s">
        <v>59</v>
      </c>
      <c r="C82" s="13" t="s">
        <v>69</v>
      </c>
      <c r="D82" s="137">
        <v>8</v>
      </c>
      <c r="E82" s="40"/>
      <c r="F82" s="42">
        <f>'[3]МКД'!$H$105</f>
        <v>8</v>
      </c>
      <c r="G82" s="48">
        <f t="shared" si="10"/>
        <v>136.88</v>
      </c>
      <c r="H82" s="120">
        <v>31.72</v>
      </c>
      <c r="I82" s="120">
        <v>105.16</v>
      </c>
      <c r="J82" s="48">
        <f t="shared" si="11"/>
        <v>135.94</v>
      </c>
      <c r="K82" s="120">
        <v>18.52</v>
      </c>
      <c r="L82" s="120">
        <v>117.42</v>
      </c>
      <c r="M82" s="48">
        <f t="shared" si="12"/>
        <v>176.82</v>
      </c>
      <c r="N82" s="120">
        <v>22.5</v>
      </c>
      <c r="O82" s="120">
        <v>154.32</v>
      </c>
      <c r="P82" s="48">
        <f t="shared" si="13"/>
        <v>155.29</v>
      </c>
      <c r="Q82" s="120">
        <v>19.16</v>
      </c>
      <c r="R82" s="120">
        <v>136.13</v>
      </c>
      <c r="S82" s="48">
        <f t="shared" si="9"/>
        <v>75.98</v>
      </c>
      <c r="T82" s="120">
        <v>14.08</v>
      </c>
      <c r="U82" s="120">
        <v>61.9</v>
      </c>
      <c r="V82" s="50">
        <f t="shared" si="14"/>
        <v>9.4975</v>
      </c>
    </row>
    <row r="83" spans="1:22" s="18" customFormat="1" ht="15">
      <c r="A83" s="42">
        <v>74</v>
      </c>
      <c r="B83" s="13" t="s">
        <v>59</v>
      </c>
      <c r="C83" s="13" t="s">
        <v>69</v>
      </c>
      <c r="D83" s="137">
        <v>10</v>
      </c>
      <c r="E83" s="40"/>
      <c r="F83" s="42">
        <f>'[3]МКД'!$H$106</f>
        <v>12</v>
      </c>
      <c r="G83" s="48">
        <f t="shared" si="10"/>
        <v>92.28999999999999</v>
      </c>
      <c r="H83" s="120">
        <v>17.3</v>
      </c>
      <c r="I83" s="120">
        <v>74.99</v>
      </c>
      <c r="J83" s="48">
        <f t="shared" si="11"/>
        <v>92.38000000000001</v>
      </c>
      <c r="K83" s="120">
        <v>21.62</v>
      </c>
      <c r="L83" s="120">
        <v>70.76</v>
      </c>
      <c r="M83" s="48">
        <f t="shared" si="12"/>
        <v>90.03</v>
      </c>
      <c r="N83" s="120">
        <v>22.78</v>
      </c>
      <c r="O83" s="120">
        <v>67.25</v>
      </c>
      <c r="P83" s="48">
        <f t="shared" si="13"/>
        <v>85.88000000000001</v>
      </c>
      <c r="Q83" s="120">
        <v>21.76</v>
      </c>
      <c r="R83" s="120">
        <v>64.12</v>
      </c>
      <c r="S83" s="48">
        <f t="shared" si="9"/>
        <v>89.61</v>
      </c>
      <c r="T83" s="120">
        <v>23</v>
      </c>
      <c r="U83" s="120">
        <v>66.61</v>
      </c>
      <c r="V83" s="50">
        <f t="shared" si="14"/>
        <v>7.4675</v>
      </c>
    </row>
    <row r="84" spans="1:22" s="18" customFormat="1" ht="15">
      <c r="A84" s="42">
        <v>75</v>
      </c>
      <c r="B84" s="13" t="s">
        <v>59</v>
      </c>
      <c r="C84" s="13" t="s">
        <v>69</v>
      </c>
      <c r="D84" s="137">
        <v>19</v>
      </c>
      <c r="E84" s="40"/>
      <c r="F84" s="42">
        <f>'[3]МКД'!$H$107</f>
        <v>12</v>
      </c>
      <c r="G84" s="48">
        <f t="shared" si="10"/>
        <v>152.2</v>
      </c>
      <c r="H84" s="120">
        <v>36.19</v>
      </c>
      <c r="I84" s="120">
        <v>116.01</v>
      </c>
      <c r="J84" s="48">
        <f t="shared" si="11"/>
        <v>146.44</v>
      </c>
      <c r="K84" s="120">
        <v>35.52</v>
      </c>
      <c r="L84" s="120">
        <v>110.92</v>
      </c>
      <c r="M84" s="48">
        <f t="shared" si="12"/>
        <v>161.2</v>
      </c>
      <c r="N84" s="120">
        <v>36.15</v>
      </c>
      <c r="O84" s="120">
        <v>125.05</v>
      </c>
      <c r="P84" s="48">
        <f t="shared" si="13"/>
        <v>146.57</v>
      </c>
      <c r="Q84" s="120">
        <v>24.43</v>
      </c>
      <c r="R84" s="120">
        <v>122.14</v>
      </c>
      <c r="S84" s="48">
        <f t="shared" si="9"/>
        <v>153.64</v>
      </c>
      <c r="T84" s="120">
        <v>22.29</v>
      </c>
      <c r="U84" s="120">
        <v>131.35</v>
      </c>
      <c r="V84" s="50">
        <f t="shared" si="14"/>
        <v>12.803333333333333</v>
      </c>
    </row>
    <row r="85" spans="1:22" s="18" customFormat="1" ht="15">
      <c r="A85" s="42">
        <v>76</v>
      </c>
      <c r="B85" s="13" t="s">
        <v>59</v>
      </c>
      <c r="C85" s="13" t="s">
        <v>69</v>
      </c>
      <c r="D85" s="137">
        <v>20</v>
      </c>
      <c r="E85" s="40"/>
      <c r="F85" s="42">
        <f>'[3]МКД'!$H$108</f>
        <v>12</v>
      </c>
      <c r="G85" s="48">
        <f t="shared" si="10"/>
        <v>63.02</v>
      </c>
      <c r="H85" s="120">
        <v>49.88</v>
      </c>
      <c r="I85" s="120">
        <v>13.14</v>
      </c>
      <c r="J85" s="48">
        <f t="shared" si="11"/>
        <v>57.95</v>
      </c>
      <c r="K85" s="120">
        <v>46.27</v>
      </c>
      <c r="L85" s="120">
        <v>11.68</v>
      </c>
      <c r="M85" s="48">
        <f t="shared" si="12"/>
        <v>62.61</v>
      </c>
      <c r="N85" s="120">
        <v>51.94</v>
      </c>
      <c r="O85" s="120">
        <v>10.67</v>
      </c>
      <c r="P85" s="48">
        <f t="shared" si="13"/>
        <v>48.18</v>
      </c>
      <c r="Q85" s="120">
        <v>38.64</v>
      </c>
      <c r="R85" s="120">
        <v>9.54</v>
      </c>
      <c r="S85" s="48">
        <f t="shared" si="9"/>
        <v>48.660000000000004</v>
      </c>
      <c r="T85" s="120">
        <v>40.88</v>
      </c>
      <c r="U85" s="120">
        <v>7.78</v>
      </c>
      <c r="V85" s="50">
        <f t="shared" si="14"/>
        <v>4.055000000000001</v>
      </c>
    </row>
    <row r="86" spans="1:22" s="18" customFormat="1" ht="15">
      <c r="A86" s="42">
        <v>77</v>
      </c>
      <c r="B86" s="13" t="s">
        <v>59</v>
      </c>
      <c r="C86" s="13" t="s">
        <v>69</v>
      </c>
      <c r="D86" s="137">
        <v>27</v>
      </c>
      <c r="E86" s="40"/>
      <c r="F86" s="42">
        <f>'[3]МКД'!$H$112</f>
        <v>12</v>
      </c>
      <c r="G86" s="48">
        <f t="shared" si="10"/>
        <v>1279.92</v>
      </c>
      <c r="H86" s="120">
        <v>241.23</v>
      </c>
      <c r="I86" s="120">
        <v>1038.69</v>
      </c>
      <c r="J86" s="48">
        <f t="shared" si="11"/>
        <v>1307.94</v>
      </c>
      <c r="K86" s="120">
        <v>302.97</v>
      </c>
      <c r="L86" s="120">
        <v>1004.97</v>
      </c>
      <c r="M86" s="48">
        <f t="shared" si="12"/>
        <v>1288.5</v>
      </c>
      <c r="N86" s="120">
        <v>294.4</v>
      </c>
      <c r="O86" s="120">
        <v>994.1</v>
      </c>
      <c r="P86" s="48">
        <f t="shared" si="13"/>
        <v>1252.69</v>
      </c>
      <c r="Q86" s="120">
        <v>289.91</v>
      </c>
      <c r="R86" s="120">
        <v>962.78</v>
      </c>
      <c r="S86" s="48">
        <f t="shared" si="9"/>
        <v>1247.48</v>
      </c>
      <c r="T86" s="120">
        <v>269.92</v>
      </c>
      <c r="U86" s="120">
        <v>977.56</v>
      </c>
      <c r="V86" s="50">
        <f t="shared" si="14"/>
        <v>103.95666666666666</v>
      </c>
    </row>
    <row r="87" spans="1:22" s="18" customFormat="1" ht="15">
      <c r="A87" s="42">
        <v>78</v>
      </c>
      <c r="B87" s="13" t="s">
        <v>59</v>
      </c>
      <c r="C87" s="13" t="s">
        <v>69</v>
      </c>
      <c r="D87" s="137">
        <v>29</v>
      </c>
      <c r="E87" s="40"/>
      <c r="F87" s="42">
        <f>'[3]МКД'!$H$113</f>
        <v>18</v>
      </c>
      <c r="G87" s="48">
        <f t="shared" si="10"/>
        <v>98.49</v>
      </c>
      <c r="H87" s="120">
        <v>74.52</v>
      </c>
      <c r="I87" s="120">
        <v>23.97</v>
      </c>
      <c r="J87" s="48">
        <f t="shared" si="11"/>
        <v>119.88</v>
      </c>
      <c r="K87" s="120">
        <v>95.91</v>
      </c>
      <c r="L87" s="120">
        <v>23.97</v>
      </c>
      <c r="M87" s="48">
        <f t="shared" si="12"/>
        <v>110.56</v>
      </c>
      <c r="N87" s="120">
        <v>86.59</v>
      </c>
      <c r="O87" s="120">
        <v>23.97</v>
      </c>
      <c r="P87" s="48">
        <f t="shared" si="13"/>
        <v>108.77000000000001</v>
      </c>
      <c r="Q87" s="120">
        <v>86.54</v>
      </c>
      <c r="R87" s="120">
        <v>22.23</v>
      </c>
      <c r="S87" s="48">
        <f t="shared" si="9"/>
        <v>115.72999999999999</v>
      </c>
      <c r="T87" s="120">
        <v>85.99</v>
      </c>
      <c r="U87" s="120">
        <v>29.74</v>
      </c>
      <c r="V87" s="50">
        <f t="shared" si="14"/>
        <v>6.429444444444444</v>
      </c>
    </row>
    <row r="88" spans="1:22" s="18" customFormat="1" ht="15">
      <c r="A88" s="42">
        <v>79</v>
      </c>
      <c r="B88" s="13" t="s">
        <v>59</v>
      </c>
      <c r="C88" s="13" t="s">
        <v>69</v>
      </c>
      <c r="D88" s="137">
        <v>31</v>
      </c>
      <c r="E88" s="40"/>
      <c r="F88" s="42">
        <f>'[3]МКД'!$H$114</f>
        <v>18</v>
      </c>
      <c r="G88" s="48">
        <f t="shared" si="10"/>
        <v>657.39</v>
      </c>
      <c r="H88" s="120">
        <v>131.86</v>
      </c>
      <c r="I88" s="120">
        <v>525.53</v>
      </c>
      <c r="J88" s="48">
        <f t="shared" si="11"/>
        <v>718.21</v>
      </c>
      <c r="K88" s="120">
        <v>133.89</v>
      </c>
      <c r="L88" s="120">
        <v>584.32</v>
      </c>
      <c r="M88" s="48">
        <f t="shared" si="12"/>
        <v>662.9100000000001</v>
      </c>
      <c r="N88" s="120">
        <v>129.83</v>
      </c>
      <c r="O88" s="120">
        <v>533.08</v>
      </c>
      <c r="P88" s="48">
        <f t="shared" si="13"/>
        <v>492.91</v>
      </c>
      <c r="Q88" s="120">
        <v>55.23</v>
      </c>
      <c r="R88" s="120">
        <v>437.68</v>
      </c>
      <c r="S88" s="48">
        <f t="shared" si="9"/>
        <v>531.3399999999999</v>
      </c>
      <c r="T88" s="120">
        <v>65.82</v>
      </c>
      <c r="U88" s="120">
        <v>465.52</v>
      </c>
      <c r="V88" s="50">
        <f t="shared" si="14"/>
        <v>29.518888888888885</v>
      </c>
    </row>
    <row r="89" spans="1:22" s="18" customFormat="1" ht="15">
      <c r="A89" s="42">
        <v>80</v>
      </c>
      <c r="B89" s="13" t="s">
        <v>59</v>
      </c>
      <c r="C89" s="13" t="s">
        <v>69</v>
      </c>
      <c r="D89" s="137">
        <v>33</v>
      </c>
      <c r="E89" s="40"/>
      <c r="F89" s="42">
        <f>'[3]МКД'!$H$115</f>
        <v>18</v>
      </c>
      <c r="G89" s="48">
        <f t="shared" si="10"/>
        <v>968.1</v>
      </c>
      <c r="H89" s="120">
        <v>34.78</v>
      </c>
      <c r="I89" s="120">
        <v>933.32</v>
      </c>
      <c r="J89" s="48">
        <f t="shared" si="11"/>
        <v>977.0600000000001</v>
      </c>
      <c r="K89" s="120">
        <v>43.74</v>
      </c>
      <c r="L89" s="120">
        <v>933.32</v>
      </c>
      <c r="M89" s="48">
        <f t="shared" si="12"/>
        <v>981.0600000000001</v>
      </c>
      <c r="N89" s="120">
        <v>47.74</v>
      </c>
      <c r="O89" s="120">
        <v>933.32</v>
      </c>
      <c r="P89" s="48">
        <f t="shared" si="13"/>
        <v>986.99</v>
      </c>
      <c r="Q89" s="120">
        <v>56.67</v>
      </c>
      <c r="R89" s="120">
        <v>930.32</v>
      </c>
      <c r="S89" s="48">
        <f t="shared" si="9"/>
        <v>987.55</v>
      </c>
      <c r="T89" s="120">
        <v>46.3</v>
      </c>
      <c r="U89" s="120">
        <v>941.25</v>
      </c>
      <c r="V89" s="50">
        <f t="shared" si="14"/>
        <v>54.86388888888889</v>
      </c>
    </row>
    <row r="90" spans="1:22" s="18" customFormat="1" ht="15">
      <c r="A90" s="42">
        <v>81</v>
      </c>
      <c r="B90" s="13" t="s">
        <v>59</v>
      </c>
      <c r="C90" s="13" t="s">
        <v>69</v>
      </c>
      <c r="D90" s="137">
        <v>35</v>
      </c>
      <c r="E90" s="40"/>
      <c r="F90" s="42">
        <f>'[3]МКД'!$H$116</f>
        <v>12</v>
      </c>
      <c r="G90" s="48">
        <f t="shared" si="10"/>
        <v>111.16</v>
      </c>
      <c r="H90" s="120">
        <v>19.4</v>
      </c>
      <c r="I90" s="120">
        <v>91.76</v>
      </c>
      <c r="J90" s="48">
        <f t="shared" si="11"/>
        <v>101.65</v>
      </c>
      <c r="K90" s="120">
        <v>27.81</v>
      </c>
      <c r="L90" s="120">
        <v>73.84</v>
      </c>
      <c r="M90" s="48">
        <f t="shared" si="12"/>
        <v>106.74</v>
      </c>
      <c r="N90" s="120">
        <v>25.55</v>
      </c>
      <c r="O90" s="120">
        <v>81.19</v>
      </c>
      <c r="P90" s="48">
        <f t="shared" si="13"/>
        <v>139.5</v>
      </c>
      <c r="Q90" s="120">
        <v>26.64</v>
      </c>
      <c r="R90" s="120">
        <v>112.86</v>
      </c>
      <c r="S90" s="48">
        <f t="shared" si="9"/>
        <v>135.96</v>
      </c>
      <c r="T90" s="120">
        <v>28.91</v>
      </c>
      <c r="U90" s="120">
        <v>107.05</v>
      </c>
      <c r="V90" s="50">
        <f t="shared" si="14"/>
        <v>11.33</v>
      </c>
    </row>
    <row r="91" spans="1:22" s="18" customFormat="1" ht="15">
      <c r="A91" s="42">
        <v>82</v>
      </c>
      <c r="B91" s="13" t="s">
        <v>59</v>
      </c>
      <c r="C91" s="13" t="s">
        <v>69</v>
      </c>
      <c r="D91" s="137">
        <v>37</v>
      </c>
      <c r="E91" s="40"/>
      <c r="F91" s="42">
        <f>'[3]МКД'!$H$117</f>
        <v>15</v>
      </c>
      <c r="G91" s="48">
        <f t="shared" si="10"/>
        <v>1769.0500000000002</v>
      </c>
      <c r="H91" s="120">
        <v>712.32</v>
      </c>
      <c r="I91" s="120">
        <v>1056.73</v>
      </c>
      <c r="J91" s="48">
        <f t="shared" si="11"/>
        <v>1864.32</v>
      </c>
      <c r="K91" s="120">
        <v>779</v>
      </c>
      <c r="L91" s="120">
        <v>1085.32</v>
      </c>
      <c r="M91" s="48">
        <f t="shared" si="12"/>
        <v>1820.77</v>
      </c>
      <c r="N91" s="120">
        <v>766.54</v>
      </c>
      <c r="O91" s="120">
        <v>1054.23</v>
      </c>
      <c r="P91" s="48">
        <f t="shared" si="13"/>
        <v>1777.67</v>
      </c>
      <c r="Q91" s="120">
        <v>752.18</v>
      </c>
      <c r="R91" s="120">
        <v>1025.49</v>
      </c>
      <c r="S91" s="48">
        <f t="shared" si="9"/>
        <v>1831.6</v>
      </c>
      <c r="T91" s="120">
        <v>764.48</v>
      </c>
      <c r="U91" s="120">
        <v>1067.12</v>
      </c>
      <c r="V91" s="50">
        <f t="shared" si="14"/>
        <v>122.10666666666665</v>
      </c>
    </row>
    <row r="92" spans="1:22" s="18" customFormat="1" ht="15">
      <c r="A92" s="42">
        <v>83</v>
      </c>
      <c r="B92" s="13" t="s">
        <v>59</v>
      </c>
      <c r="C92" s="13" t="s">
        <v>69</v>
      </c>
      <c r="D92" s="137">
        <v>39</v>
      </c>
      <c r="E92" s="40"/>
      <c r="F92" s="42">
        <f>'[3]МКД'!$H$119</f>
        <v>18</v>
      </c>
      <c r="G92" s="48">
        <f t="shared" si="10"/>
        <v>954.0799999999999</v>
      </c>
      <c r="H92" s="120">
        <v>309.34</v>
      </c>
      <c r="I92" s="120">
        <v>644.74</v>
      </c>
      <c r="J92" s="48">
        <f t="shared" si="11"/>
        <v>963.1500000000001</v>
      </c>
      <c r="K92" s="120">
        <v>318.41</v>
      </c>
      <c r="L92" s="120">
        <v>644.74</v>
      </c>
      <c r="M92" s="48">
        <f t="shared" si="12"/>
        <v>959.61</v>
      </c>
      <c r="N92" s="120">
        <v>314.87</v>
      </c>
      <c r="O92" s="120">
        <v>644.74</v>
      </c>
      <c r="P92" s="48">
        <f>SUM(Q92:R92)-0.01</f>
        <v>965.8900000000001</v>
      </c>
      <c r="Q92" s="120">
        <v>321.16</v>
      </c>
      <c r="R92" s="120">
        <v>644.74</v>
      </c>
      <c r="S92" s="48">
        <f>SUM(T92:U92)-0.01</f>
        <v>965.9000000000001</v>
      </c>
      <c r="T92" s="120">
        <v>323.96</v>
      </c>
      <c r="U92" s="120">
        <v>641.95</v>
      </c>
      <c r="V92" s="50">
        <f t="shared" si="14"/>
        <v>53.66111111111112</v>
      </c>
    </row>
    <row r="93" spans="1:22" s="18" customFormat="1" ht="15">
      <c r="A93" s="42">
        <v>84</v>
      </c>
      <c r="B93" s="13" t="s">
        <v>59</v>
      </c>
      <c r="C93" s="13" t="s">
        <v>58</v>
      </c>
      <c r="D93" s="40">
        <v>1</v>
      </c>
      <c r="E93" s="40" t="s">
        <v>18</v>
      </c>
      <c r="F93" s="42">
        <f>'[3]МКД'!$H$122</f>
        <v>12</v>
      </c>
      <c r="G93" s="48">
        <f t="shared" si="10"/>
        <v>133.89</v>
      </c>
      <c r="H93" s="120">
        <v>131.85</v>
      </c>
      <c r="I93" s="120">
        <v>2.04</v>
      </c>
      <c r="J93" s="48">
        <f t="shared" si="11"/>
        <v>135.2</v>
      </c>
      <c r="K93" s="120">
        <v>133.16</v>
      </c>
      <c r="L93" s="120">
        <v>2.04</v>
      </c>
      <c r="M93" s="48">
        <f t="shared" si="12"/>
        <v>129.25</v>
      </c>
      <c r="N93" s="120">
        <v>135.32</v>
      </c>
      <c r="O93" s="120">
        <v>-6.07</v>
      </c>
      <c r="P93" s="48">
        <f t="shared" si="13"/>
        <v>145.2</v>
      </c>
      <c r="Q93" s="120">
        <v>143.16</v>
      </c>
      <c r="R93" s="120">
        <v>2.04</v>
      </c>
      <c r="S93" s="48">
        <f>SUM(T93:U93)</f>
        <v>145.98999999999998</v>
      </c>
      <c r="T93" s="120">
        <v>143.95</v>
      </c>
      <c r="U93" s="120">
        <v>2.04</v>
      </c>
      <c r="V93" s="50">
        <f t="shared" si="14"/>
        <v>12.165833333333332</v>
      </c>
    </row>
    <row r="94" spans="1:22" s="18" customFormat="1" ht="15">
      <c r="A94" s="42">
        <v>85</v>
      </c>
      <c r="B94" s="13" t="s">
        <v>59</v>
      </c>
      <c r="C94" s="13" t="s">
        <v>58</v>
      </c>
      <c r="D94" s="40">
        <v>3</v>
      </c>
      <c r="E94" s="40" t="s">
        <v>18</v>
      </c>
      <c r="F94" s="42">
        <f>'[3]МКД'!$H$123</f>
        <v>126</v>
      </c>
      <c r="G94" s="48">
        <f t="shared" si="10"/>
        <v>1633.08</v>
      </c>
      <c r="H94" s="120">
        <v>1231.23</v>
      </c>
      <c r="I94" s="120">
        <v>401.85</v>
      </c>
      <c r="J94" s="48">
        <f t="shared" si="11"/>
        <v>1700.76</v>
      </c>
      <c r="K94" s="120">
        <v>1301.71</v>
      </c>
      <c r="L94" s="120">
        <v>399.05</v>
      </c>
      <c r="M94" s="48">
        <f t="shared" si="12"/>
        <v>1758.39</v>
      </c>
      <c r="N94" s="120">
        <v>1355.96</v>
      </c>
      <c r="O94" s="120">
        <v>402.43</v>
      </c>
      <c r="P94" s="48">
        <f t="shared" si="13"/>
        <v>1673.8899999999999</v>
      </c>
      <c r="Q94" s="120">
        <v>1307.04</v>
      </c>
      <c r="R94" s="120">
        <v>366.85</v>
      </c>
      <c r="S94" s="48">
        <f>SUM(T94:U94)</f>
        <v>1746.95</v>
      </c>
      <c r="T94" s="120">
        <v>1348.41</v>
      </c>
      <c r="U94" s="120">
        <v>398.54</v>
      </c>
      <c r="V94" s="50">
        <f t="shared" si="14"/>
        <v>13.86468253968254</v>
      </c>
    </row>
    <row r="95" spans="1:22" s="18" customFormat="1" ht="15">
      <c r="A95" s="42">
        <v>86</v>
      </c>
      <c r="B95" s="13" t="s">
        <v>59</v>
      </c>
      <c r="C95" s="13" t="s">
        <v>58</v>
      </c>
      <c r="D95" s="40">
        <v>8</v>
      </c>
      <c r="E95" s="40" t="s">
        <v>18</v>
      </c>
      <c r="F95" s="42">
        <v>36</v>
      </c>
      <c r="G95" s="48">
        <f t="shared" si="10"/>
        <v>85.82000000000001</v>
      </c>
      <c r="H95" s="120">
        <v>24.8</v>
      </c>
      <c r="I95" s="120">
        <v>61.02</v>
      </c>
      <c r="J95" s="48">
        <f t="shared" si="11"/>
        <v>213.42000000000002</v>
      </c>
      <c r="K95" s="120">
        <v>152.4</v>
      </c>
      <c r="L95" s="120">
        <v>61.02</v>
      </c>
      <c r="M95" s="48">
        <f t="shared" si="12"/>
        <v>213.54000000000002</v>
      </c>
      <c r="N95" s="120">
        <v>152.52</v>
      </c>
      <c r="O95" s="120">
        <v>61.02</v>
      </c>
      <c r="P95" s="48">
        <f t="shared" si="13"/>
        <v>227.95</v>
      </c>
      <c r="Q95" s="120">
        <v>166</v>
      </c>
      <c r="R95" s="120">
        <v>61.95</v>
      </c>
      <c r="S95" s="48">
        <f>SUM(T95:U95)</f>
        <v>235.63</v>
      </c>
      <c r="T95" s="120">
        <v>173.68</v>
      </c>
      <c r="U95" s="120">
        <v>61.95</v>
      </c>
      <c r="V95" s="50">
        <f t="shared" si="14"/>
        <v>6.545277777777778</v>
      </c>
    </row>
    <row r="96" spans="1:22" s="18" customFormat="1" ht="15">
      <c r="A96" s="42">
        <v>87</v>
      </c>
      <c r="B96" s="13" t="s">
        <v>59</v>
      </c>
      <c r="C96" s="13" t="s">
        <v>58</v>
      </c>
      <c r="D96" s="40">
        <v>9</v>
      </c>
      <c r="E96" s="40" t="s">
        <v>17</v>
      </c>
      <c r="F96" s="42">
        <f>'[3]МКД'!$H$125</f>
        <v>12</v>
      </c>
      <c r="G96" s="48">
        <f t="shared" si="10"/>
        <v>48.269999999999996</v>
      </c>
      <c r="H96" s="120">
        <v>38.48</v>
      </c>
      <c r="I96" s="120">
        <v>9.79</v>
      </c>
      <c r="J96" s="48">
        <f t="shared" si="11"/>
        <v>52.77</v>
      </c>
      <c r="K96" s="120">
        <v>46.39</v>
      </c>
      <c r="L96" s="120">
        <v>6.38</v>
      </c>
      <c r="M96" s="48">
        <f t="shared" si="12"/>
        <v>43.16</v>
      </c>
      <c r="N96" s="120">
        <v>31.95</v>
      </c>
      <c r="O96" s="120">
        <v>11.21</v>
      </c>
      <c r="P96" s="48">
        <f t="shared" si="13"/>
        <v>44.34</v>
      </c>
      <c r="Q96" s="120">
        <v>34.96</v>
      </c>
      <c r="R96" s="120">
        <v>9.38</v>
      </c>
      <c r="S96" s="48">
        <f>SUM(T96:U96)</f>
        <v>46.64</v>
      </c>
      <c r="T96" s="120">
        <v>37.39</v>
      </c>
      <c r="U96" s="120">
        <v>9.25</v>
      </c>
      <c r="V96" s="50">
        <f t="shared" si="14"/>
        <v>3.8866666666666667</v>
      </c>
    </row>
    <row r="97" spans="1:22" s="18" customFormat="1" ht="15">
      <c r="A97" s="42">
        <v>88</v>
      </c>
      <c r="B97" s="13" t="s">
        <v>59</v>
      </c>
      <c r="C97" s="13" t="s">
        <v>58</v>
      </c>
      <c r="D97" s="40">
        <v>55</v>
      </c>
      <c r="E97" s="40" t="s">
        <v>17</v>
      </c>
      <c r="F97" s="42">
        <v>12</v>
      </c>
      <c r="G97" s="48">
        <f t="shared" si="10"/>
        <v>13.04</v>
      </c>
      <c r="H97" s="120">
        <v>13.04</v>
      </c>
      <c r="I97" s="120"/>
      <c r="J97" s="48">
        <f t="shared" si="11"/>
        <v>12.09</v>
      </c>
      <c r="K97" s="120">
        <v>12.09</v>
      </c>
      <c r="L97" s="120"/>
      <c r="M97" s="48">
        <f t="shared" si="12"/>
        <v>16.9</v>
      </c>
      <c r="N97" s="120">
        <v>16.9</v>
      </c>
      <c r="O97" s="120"/>
      <c r="P97" s="48">
        <f t="shared" si="13"/>
        <v>9.44</v>
      </c>
      <c r="Q97" s="120">
        <v>9.44</v>
      </c>
      <c r="R97" s="120"/>
      <c r="S97" s="48">
        <f>SUM(T97:U97)</f>
        <v>10.75</v>
      </c>
      <c r="T97" s="120">
        <v>10.91</v>
      </c>
      <c r="U97" s="120">
        <v>-0.16</v>
      </c>
      <c r="V97" s="50">
        <f t="shared" si="14"/>
        <v>0.8958333333333334</v>
      </c>
    </row>
    <row r="98" spans="1:22" s="18" customFormat="1" ht="15">
      <c r="A98" s="42">
        <v>89</v>
      </c>
      <c r="B98" s="13" t="s">
        <v>59</v>
      </c>
      <c r="C98" s="13" t="s">
        <v>70</v>
      </c>
      <c r="D98" s="137">
        <v>16</v>
      </c>
      <c r="E98" s="40"/>
      <c r="F98" s="42">
        <v>12</v>
      </c>
      <c r="G98" s="48"/>
      <c r="H98" s="314" t="s">
        <v>129</v>
      </c>
      <c r="I98" s="315"/>
      <c r="J98" s="48"/>
      <c r="K98" s="314"/>
      <c r="L98" s="315"/>
      <c r="M98" s="48"/>
      <c r="N98" s="314"/>
      <c r="O98" s="315"/>
      <c r="P98" s="48"/>
      <c r="Q98" s="314"/>
      <c r="R98" s="315"/>
      <c r="S98" s="48">
        <f>SUM(T98:U98)</f>
        <v>1339.54</v>
      </c>
      <c r="T98" s="120">
        <v>441.85</v>
      </c>
      <c r="U98" s="120">
        <v>897.69</v>
      </c>
      <c r="V98" s="50">
        <f t="shared" si="14"/>
        <v>111.62833333333333</v>
      </c>
    </row>
    <row r="99" spans="1:22" s="18" customFormat="1" ht="15">
      <c r="A99" s="42">
        <v>90</v>
      </c>
      <c r="B99" s="13" t="s">
        <v>59</v>
      </c>
      <c r="C99" s="13" t="s">
        <v>71</v>
      </c>
      <c r="D99" s="40">
        <v>4</v>
      </c>
      <c r="E99" s="40"/>
      <c r="F99" s="42">
        <f>'[3]МКД'!$H$127</f>
        <v>8</v>
      </c>
      <c r="G99" s="48">
        <f t="shared" si="10"/>
        <v>13.52</v>
      </c>
      <c r="H99" s="120">
        <v>14.23</v>
      </c>
      <c r="I99" s="120">
        <v>-0.71</v>
      </c>
      <c r="J99" s="48">
        <f aca="true" t="shared" si="15" ref="J99:J135">SUM(K99:L99)</f>
        <v>18.54</v>
      </c>
      <c r="K99" s="120">
        <v>19.25</v>
      </c>
      <c r="L99" s="120">
        <v>-0.71</v>
      </c>
      <c r="M99" s="48">
        <f aca="true" t="shared" si="16" ref="M99:M135">SUM(N99:O99)</f>
        <v>18.16</v>
      </c>
      <c r="N99" s="120">
        <v>18.87</v>
      </c>
      <c r="O99" s="120">
        <v>-0.71</v>
      </c>
      <c r="P99" s="48">
        <f aca="true" t="shared" si="17" ref="P99:P135">SUM(Q99:R99)</f>
        <v>18.54</v>
      </c>
      <c r="Q99" s="120">
        <v>19.25</v>
      </c>
      <c r="R99" s="120">
        <v>-0.71</v>
      </c>
      <c r="S99" s="48">
        <f aca="true" t="shared" si="18" ref="S99:S124">SUM(T99:U99)</f>
        <v>21.82</v>
      </c>
      <c r="T99" s="120">
        <v>24.47</v>
      </c>
      <c r="U99" s="120">
        <v>-2.65</v>
      </c>
      <c r="V99" s="50">
        <f t="shared" si="14"/>
        <v>2.7275</v>
      </c>
    </row>
    <row r="100" spans="1:22" s="18" customFormat="1" ht="15">
      <c r="A100" s="42">
        <v>91</v>
      </c>
      <c r="B100" s="13" t="s">
        <v>59</v>
      </c>
      <c r="C100" s="13" t="s">
        <v>71</v>
      </c>
      <c r="D100" s="40">
        <v>5</v>
      </c>
      <c r="E100" s="40"/>
      <c r="F100" s="42">
        <f>'[3]МКД'!$H$128</f>
        <v>12</v>
      </c>
      <c r="G100" s="48">
        <f t="shared" si="10"/>
        <v>17.83</v>
      </c>
      <c r="H100" s="120">
        <v>16.65</v>
      </c>
      <c r="I100" s="120">
        <v>1.18</v>
      </c>
      <c r="J100" s="48">
        <f t="shared" si="15"/>
        <v>26.91</v>
      </c>
      <c r="K100" s="120">
        <v>25.59</v>
      </c>
      <c r="L100" s="120">
        <v>1.32</v>
      </c>
      <c r="M100" s="48">
        <f t="shared" si="16"/>
        <v>29.23</v>
      </c>
      <c r="N100" s="120">
        <v>27.72</v>
      </c>
      <c r="O100" s="120">
        <v>1.51</v>
      </c>
      <c r="P100" s="48">
        <f t="shared" si="17"/>
        <v>22.89</v>
      </c>
      <c r="Q100" s="120">
        <v>21.41</v>
      </c>
      <c r="R100" s="120">
        <v>1.48</v>
      </c>
      <c r="S100" s="48">
        <f t="shared" si="18"/>
        <v>19.51</v>
      </c>
      <c r="T100" s="120">
        <v>18</v>
      </c>
      <c r="U100" s="120">
        <v>1.51</v>
      </c>
      <c r="V100" s="50">
        <f t="shared" si="14"/>
        <v>1.6258333333333335</v>
      </c>
    </row>
    <row r="101" spans="1:22" s="18" customFormat="1" ht="15">
      <c r="A101" s="42">
        <v>92</v>
      </c>
      <c r="B101" s="13" t="s">
        <v>59</v>
      </c>
      <c r="C101" s="13" t="s">
        <v>71</v>
      </c>
      <c r="D101" s="40">
        <v>6</v>
      </c>
      <c r="E101" s="40"/>
      <c r="F101" s="42">
        <f>'[3]МКД'!$H$129</f>
        <v>8</v>
      </c>
      <c r="G101" s="48">
        <f t="shared" si="10"/>
        <v>73.15</v>
      </c>
      <c r="H101" s="120">
        <v>64.84</v>
      </c>
      <c r="I101" s="120">
        <v>8.31</v>
      </c>
      <c r="J101" s="48">
        <f t="shared" si="15"/>
        <v>79.37</v>
      </c>
      <c r="K101" s="120">
        <v>71.04</v>
      </c>
      <c r="L101" s="120">
        <v>8.33</v>
      </c>
      <c r="M101" s="48">
        <f t="shared" si="16"/>
        <v>74.72</v>
      </c>
      <c r="N101" s="120">
        <v>66.45</v>
      </c>
      <c r="O101" s="120">
        <v>8.27</v>
      </c>
      <c r="P101" s="48">
        <f t="shared" si="17"/>
        <v>77.17999999999999</v>
      </c>
      <c r="Q101" s="120">
        <v>68.77</v>
      </c>
      <c r="R101" s="120">
        <v>8.41</v>
      </c>
      <c r="S101" s="48">
        <f t="shared" si="18"/>
        <v>74.23</v>
      </c>
      <c r="T101" s="120">
        <v>65.83</v>
      </c>
      <c r="U101" s="120">
        <v>8.4</v>
      </c>
      <c r="V101" s="50">
        <f t="shared" si="14"/>
        <v>9.27875</v>
      </c>
    </row>
    <row r="102" spans="1:22" s="18" customFormat="1" ht="15">
      <c r="A102" s="42">
        <v>93</v>
      </c>
      <c r="B102" s="13" t="s">
        <v>59</v>
      </c>
      <c r="C102" s="13" t="s">
        <v>71</v>
      </c>
      <c r="D102" s="40">
        <v>7</v>
      </c>
      <c r="E102" s="40"/>
      <c r="F102" s="42">
        <f>'[3]МКД'!$H$130</f>
        <v>12</v>
      </c>
      <c r="G102" s="48">
        <f t="shared" si="10"/>
        <v>145.95999999999998</v>
      </c>
      <c r="H102" s="120">
        <v>146.48</v>
      </c>
      <c r="I102" s="120">
        <v>-0.52</v>
      </c>
      <c r="J102" s="48">
        <f t="shared" si="15"/>
        <v>153.38</v>
      </c>
      <c r="K102" s="120">
        <v>153.9</v>
      </c>
      <c r="L102" s="120">
        <v>-0.52</v>
      </c>
      <c r="M102" s="48">
        <f t="shared" si="16"/>
        <v>151.23000000000002</v>
      </c>
      <c r="N102" s="120">
        <v>156.65</v>
      </c>
      <c r="O102" s="120">
        <v>-5.42</v>
      </c>
      <c r="P102" s="48">
        <f t="shared" si="17"/>
        <v>146.24</v>
      </c>
      <c r="Q102" s="120">
        <v>151.66</v>
      </c>
      <c r="R102" s="120">
        <v>-5.42</v>
      </c>
      <c r="S102" s="48">
        <f t="shared" si="18"/>
        <v>137.33</v>
      </c>
      <c r="T102" s="120">
        <v>142.75</v>
      </c>
      <c r="U102" s="120">
        <v>-5.42</v>
      </c>
      <c r="V102" s="50">
        <f t="shared" si="14"/>
        <v>11.444166666666668</v>
      </c>
    </row>
    <row r="103" spans="1:22" s="18" customFormat="1" ht="15">
      <c r="A103" s="42">
        <v>94</v>
      </c>
      <c r="B103" s="13" t="s">
        <v>59</v>
      </c>
      <c r="C103" s="13" t="s">
        <v>71</v>
      </c>
      <c r="D103" s="40">
        <v>9</v>
      </c>
      <c r="E103" s="40"/>
      <c r="F103" s="42">
        <f>'[3]МКД'!$H$131</f>
        <v>12</v>
      </c>
      <c r="G103" s="48">
        <f t="shared" si="10"/>
        <v>20.15</v>
      </c>
      <c r="H103" s="120">
        <v>22.36</v>
      </c>
      <c r="I103" s="120">
        <v>-2.21</v>
      </c>
      <c r="J103" s="48">
        <f t="shared" si="15"/>
        <v>24.88</v>
      </c>
      <c r="K103" s="120">
        <v>27.09</v>
      </c>
      <c r="L103" s="120">
        <v>-2.21</v>
      </c>
      <c r="M103" s="48">
        <f t="shared" si="16"/>
        <v>21.47</v>
      </c>
      <c r="N103" s="120">
        <v>23.48</v>
      </c>
      <c r="O103" s="120">
        <v>-2.01</v>
      </c>
      <c r="P103" s="48">
        <f t="shared" si="17"/>
        <v>24.96</v>
      </c>
      <c r="Q103" s="120">
        <v>26.92</v>
      </c>
      <c r="R103" s="120">
        <v>-1.96</v>
      </c>
      <c r="S103" s="48">
        <f t="shared" si="18"/>
        <v>24.32</v>
      </c>
      <c r="T103" s="120">
        <v>26.22</v>
      </c>
      <c r="U103" s="120">
        <v>-1.9</v>
      </c>
      <c r="V103" s="50">
        <f t="shared" si="14"/>
        <v>2.026666666666667</v>
      </c>
    </row>
    <row r="104" spans="1:22" s="18" customFormat="1" ht="15" customHeight="1" hidden="1" outlineLevel="1">
      <c r="A104" s="42"/>
      <c r="B104" s="13" t="s">
        <v>59</v>
      </c>
      <c r="C104" s="13" t="s">
        <v>72</v>
      </c>
      <c r="D104" s="40">
        <v>8</v>
      </c>
      <c r="E104" s="40"/>
      <c r="F104" s="42"/>
      <c r="G104" s="48">
        <f t="shared" si="10"/>
        <v>0</v>
      </c>
      <c r="H104" s="120"/>
      <c r="I104" s="120"/>
      <c r="J104" s="48">
        <f t="shared" si="15"/>
        <v>0</v>
      </c>
      <c r="K104" s="120"/>
      <c r="L104" s="120"/>
      <c r="M104" s="48">
        <f t="shared" si="16"/>
        <v>0</v>
      </c>
      <c r="N104" s="120"/>
      <c r="O104" s="120"/>
      <c r="P104" s="48">
        <f t="shared" si="17"/>
        <v>0</v>
      </c>
      <c r="Q104" s="120"/>
      <c r="R104" s="120"/>
      <c r="S104" s="48">
        <f t="shared" si="18"/>
        <v>0</v>
      </c>
      <c r="T104" s="120"/>
      <c r="U104" s="120"/>
      <c r="V104" s="50"/>
    </row>
    <row r="105" spans="1:22" s="18" customFormat="1" ht="15" customHeight="1" collapsed="1">
      <c r="A105" s="42">
        <v>95</v>
      </c>
      <c r="B105" s="13" t="s">
        <v>59</v>
      </c>
      <c r="C105" s="13" t="s">
        <v>73</v>
      </c>
      <c r="D105" s="40">
        <v>1</v>
      </c>
      <c r="E105" s="40"/>
      <c r="F105" s="42">
        <v>12</v>
      </c>
      <c r="G105" s="48"/>
      <c r="H105" s="120"/>
      <c r="I105" s="120"/>
      <c r="J105" s="48"/>
      <c r="K105" s="120"/>
      <c r="L105" s="120"/>
      <c r="M105" s="48"/>
      <c r="N105" s="120"/>
      <c r="O105" s="120"/>
      <c r="P105" s="48">
        <f t="shared" si="17"/>
        <v>14.76</v>
      </c>
      <c r="Q105" s="120">
        <v>14.76</v>
      </c>
      <c r="R105" s="120"/>
      <c r="S105" s="48">
        <f t="shared" si="18"/>
        <v>29.15</v>
      </c>
      <c r="T105" s="120">
        <v>29.15</v>
      </c>
      <c r="U105" s="120"/>
      <c r="V105" s="50">
        <f t="shared" si="14"/>
        <v>2.4291666666666667</v>
      </c>
    </row>
    <row r="106" spans="1:22" s="18" customFormat="1" ht="15">
      <c r="A106" s="42">
        <v>96</v>
      </c>
      <c r="B106" s="13" t="s">
        <v>59</v>
      </c>
      <c r="C106" s="13" t="s">
        <v>73</v>
      </c>
      <c r="D106" s="40">
        <v>3</v>
      </c>
      <c r="E106" s="40" t="s">
        <v>17</v>
      </c>
      <c r="F106" s="42">
        <f>'[3]МКД'!$H$134</f>
        <v>12</v>
      </c>
      <c r="G106" s="48">
        <f t="shared" si="10"/>
        <v>121.6</v>
      </c>
      <c r="H106" s="120">
        <v>24.02</v>
      </c>
      <c r="I106" s="120">
        <v>97.58</v>
      </c>
      <c r="J106" s="48">
        <f t="shared" si="15"/>
        <v>129.5</v>
      </c>
      <c r="K106" s="120">
        <v>23.98</v>
      </c>
      <c r="L106" s="120">
        <v>105.52</v>
      </c>
      <c r="M106" s="48">
        <f t="shared" si="16"/>
        <v>36.92</v>
      </c>
      <c r="N106" s="120">
        <v>21.02</v>
      </c>
      <c r="O106" s="120">
        <v>15.9</v>
      </c>
      <c r="P106" s="48">
        <f t="shared" si="17"/>
        <v>25.52</v>
      </c>
      <c r="Q106" s="120">
        <v>13.4</v>
      </c>
      <c r="R106" s="120">
        <v>12.12</v>
      </c>
      <c r="S106" s="48">
        <f t="shared" si="18"/>
        <v>28.630000000000003</v>
      </c>
      <c r="T106" s="120">
        <v>16.94</v>
      </c>
      <c r="U106" s="120">
        <v>11.69</v>
      </c>
      <c r="V106" s="50">
        <f t="shared" si="14"/>
        <v>2.3858333333333337</v>
      </c>
    </row>
    <row r="107" spans="1:22" s="18" customFormat="1" ht="15">
      <c r="A107" s="42">
        <v>97</v>
      </c>
      <c r="B107" s="13" t="s">
        <v>59</v>
      </c>
      <c r="C107" s="13" t="s">
        <v>73</v>
      </c>
      <c r="D107" s="40">
        <v>5</v>
      </c>
      <c r="E107" s="40" t="s">
        <v>17</v>
      </c>
      <c r="F107" s="42">
        <f>'[3]МКД'!$H$135</f>
        <v>12</v>
      </c>
      <c r="G107" s="48">
        <f t="shared" si="10"/>
        <v>136.94</v>
      </c>
      <c r="H107" s="120">
        <v>37.79</v>
      </c>
      <c r="I107" s="120">
        <v>99.15</v>
      </c>
      <c r="J107" s="48">
        <f t="shared" si="15"/>
        <v>136.37</v>
      </c>
      <c r="K107" s="120">
        <v>38.97</v>
      </c>
      <c r="L107" s="120">
        <v>97.4</v>
      </c>
      <c r="M107" s="48">
        <f t="shared" si="16"/>
        <v>124.52000000000001</v>
      </c>
      <c r="N107" s="120">
        <v>24.82</v>
      </c>
      <c r="O107" s="120">
        <v>99.7</v>
      </c>
      <c r="P107" s="48">
        <f t="shared" si="17"/>
        <v>115.02</v>
      </c>
      <c r="Q107" s="120">
        <v>19.55</v>
      </c>
      <c r="R107" s="120">
        <v>95.47</v>
      </c>
      <c r="S107" s="48">
        <f t="shared" si="18"/>
        <v>119.36</v>
      </c>
      <c r="T107" s="120">
        <v>27.22</v>
      </c>
      <c r="U107" s="120">
        <v>92.14</v>
      </c>
      <c r="V107" s="50">
        <f t="shared" si="14"/>
        <v>9.946666666666667</v>
      </c>
    </row>
    <row r="108" spans="1:22" s="18" customFormat="1" ht="15">
      <c r="A108" s="42">
        <v>98</v>
      </c>
      <c r="B108" s="13" t="s">
        <v>59</v>
      </c>
      <c r="C108" s="13" t="s">
        <v>73</v>
      </c>
      <c r="D108" s="40">
        <v>7</v>
      </c>
      <c r="E108" s="40"/>
      <c r="F108" s="42">
        <f>'[3]МКД'!$H$136</f>
        <v>12</v>
      </c>
      <c r="G108" s="48">
        <f t="shared" si="10"/>
        <v>163.82</v>
      </c>
      <c r="H108" s="120">
        <v>44.43</v>
      </c>
      <c r="I108" s="120">
        <v>119.39</v>
      </c>
      <c r="J108" s="48">
        <f t="shared" si="15"/>
        <v>164.95</v>
      </c>
      <c r="K108" s="120">
        <v>39.78</v>
      </c>
      <c r="L108" s="120">
        <v>125.17</v>
      </c>
      <c r="M108" s="48">
        <f t="shared" si="16"/>
        <v>169.03</v>
      </c>
      <c r="N108" s="120">
        <v>40.04</v>
      </c>
      <c r="O108" s="120">
        <v>128.99</v>
      </c>
      <c r="P108" s="48">
        <f t="shared" si="17"/>
        <v>196.27999999999997</v>
      </c>
      <c r="Q108" s="120">
        <v>42.08</v>
      </c>
      <c r="R108" s="120">
        <v>154.2</v>
      </c>
      <c r="S108" s="48">
        <f t="shared" si="18"/>
        <v>194.21</v>
      </c>
      <c r="T108" s="120">
        <v>51.19</v>
      </c>
      <c r="U108" s="120">
        <v>143.02</v>
      </c>
      <c r="V108" s="50">
        <f t="shared" si="14"/>
        <v>16.184166666666666</v>
      </c>
    </row>
    <row r="109" spans="1:22" s="18" customFormat="1" ht="15">
      <c r="A109" s="42">
        <v>99</v>
      </c>
      <c r="B109" s="13" t="s">
        <v>59</v>
      </c>
      <c r="C109" s="13" t="s">
        <v>73</v>
      </c>
      <c r="D109" s="40">
        <v>8</v>
      </c>
      <c r="E109" s="40" t="s">
        <v>17</v>
      </c>
      <c r="F109" s="42">
        <f>'[3]МКД'!$H$137</f>
        <v>11</v>
      </c>
      <c r="G109" s="48">
        <f t="shared" si="10"/>
        <v>43.91</v>
      </c>
      <c r="H109" s="120">
        <v>32.94</v>
      </c>
      <c r="I109" s="120">
        <v>10.97</v>
      </c>
      <c r="J109" s="48">
        <f t="shared" si="15"/>
        <v>46.07</v>
      </c>
      <c r="K109" s="120">
        <v>37.01</v>
      </c>
      <c r="L109" s="120">
        <v>9.06</v>
      </c>
      <c r="M109" s="48">
        <f t="shared" si="16"/>
        <v>47.51</v>
      </c>
      <c r="N109" s="120">
        <v>40.97</v>
      </c>
      <c r="O109" s="120">
        <v>6.54</v>
      </c>
      <c r="P109" s="48">
        <f t="shared" si="17"/>
        <v>38.67</v>
      </c>
      <c r="Q109" s="120">
        <v>34.53</v>
      </c>
      <c r="R109" s="120">
        <v>4.14</v>
      </c>
      <c r="S109" s="48">
        <f t="shared" si="18"/>
        <v>47.17</v>
      </c>
      <c r="T109" s="120">
        <v>39.75</v>
      </c>
      <c r="U109" s="120">
        <v>7.42</v>
      </c>
      <c r="V109" s="50">
        <f t="shared" si="14"/>
        <v>4.288181818181818</v>
      </c>
    </row>
    <row r="110" spans="1:22" s="18" customFormat="1" ht="15">
      <c r="A110" s="42">
        <v>100</v>
      </c>
      <c r="B110" s="13" t="s">
        <v>59</v>
      </c>
      <c r="C110" s="13" t="s">
        <v>73</v>
      </c>
      <c r="D110" s="40">
        <v>9</v>
      </c>
      <c r="E110" s="40" t="s">
        <v>18</v>
      </c>
      <c r="F110" s="42">
        <f>'[3]МКД'!$H$138</f>
        <v>30</v>
      </c>
      <c r="G110" s="48">
        <f t="shared" si="10"/>
        <v>428.24</v>
      </c>
      <c r="H110" s="120">
        <v>245.46</v>
      </c>
      <c r="I110" s="120">
        <v>182.78</v>
      </c>
      <c r="J110" s="48">
        <f t="shared" si="15"/>
        <v>432.7</v>
      </c>
      <c r="K110" s="120">
        <v>249.92</v>
      </c>
      <c r="L110" s="120">
        <v>182.78</v>
      </c>
      <c r="M110" s="48">
        <f t="shared" si="16"/>
        <v>436.53</v>
      </c>
      <c r="N110" s="120">
        <v>253.29</v>
      </c>
      <c r="O110" s="120">
        <v>183.24</v>
      </c>
      <c r="P110" s="48">
        <f t="shared" si="17"/>
        <v>409.29</v>
      </c>
      <c r="Q110" s="120">
        <v>226.05</v>
      </c>
      <c r="R110" s="120">
        <v>183.24</v>
      </c>
      <c r="S110" s="48">
        <f t="shared" si="18"/>
        <v>391.74</v>
      </c>
      <c r="T110" s="120">
        <v>208.5</v>
      </c>
      <c r="U110" s="120">
        <v>183.24</v>
      </c>
      <c r="V110" s="50">
        <f t="shared" si="14"/>
        <v>13.058</v>
      </c>
    </row>
    <row r="111" spans="1:22" s="18" customFormat="1" ht="15">
      <c r="A111" s="42">
        <v>101</v>
      </c>
      <c r="B111" s="13" t="s">
        <v>59</v>
      </c>
      <c r="C111" s="13" t="s">
        <v>73</v>
      </c>
      <c r="D111" s="40">
        <v>10</v>
      </c>
      <c r="E111" s="40" t="s">
        <v>17</v>
      </c>
      <c r="F111" s="42">
        <f>'[3]МКД'!$H$139</f>
        <v>12</v>
      </c>
      <c r="G111" s="48">
        <f t="shared" si="10"/>
        <v>464.68999999999994</v>
      </c>
      <c r="H111" s="120">
        <v>99.35</v>
      </c>
      <c r="I111" s="120">
        <v>365.34</v>
      </c>
      <c r="J111" s="48">
        <f t="shared" si="15"/>
        <v>477.86</v>
      </c>
      <c r="K111" s="120">
        <v>98.44</v>
      </c>
      <c r="L111" s="120">
        <v>379.42</v>
      </c>
      <c r="M111" s="48">
        <f t="shared" si="16"/>
        <v>480.4</v>
      </c>
      <c r="N111" s="120">
        <v>89.9</v>
      </c>
      <c r="O111" s="120">
        <v>390.5</v>
      </c>
      <c r="P111" s="48">
        <f t="shared" si="17"/>
        <v>475.32</v>
      </c>
      <c r="Q111" s="120">
        <v>86.55</v>
      </c>
      <c r="R111" s="120">
        <v>388.77</v>
      </c>
      <c r="S111" s="48">
        <f t="shared" si="18"/>
        <v>428.43</v>
      </c>
      <c r="T111" s="120">
        <v>71.08</v>
      </c>
      <c r="U111" s="120">
        <v>357.35</v>
      </c>
      <c r="V111" s="50">
        <f t="shared" si="14"/>
        <v>35.7025</v>
      </c>
    </row>
    <row r="112" spans="1:22" s="18" customFormat="1" ht="15">
      <c r="A112" s="42">
        <v>102</v>
      </c>
      <c r="B112" s="13" t="s">
        <v>59</v>
      </c>
      <c r="C112" s="19" t="s">
        <v>74</v>
      </c>
      <c r="D112" s="215">
        <v>5</v>
      </c>
      <c r="E112" s="19"/>
      <c r="F112" s="42">
        <f>'[3]МКД'!$H$140</f>
        <v>12</v>
      </c>
      <c r="G112" s="48">
        <f t="shared" si="10"/>
        <v>109.42999999999999</v>
      </c>
      <c r="H112" s="120">
        <v>15.11</v>
      </c>
      <c r="I112" s="120">
        <v>94.32</v>
      </c>
      <c r="J112" s="48">
        <f t="shared" si="15"/>
        <v>125.64</v>
      </c>
      <c r="K112" s="120">
        <v>21.95</v>
      </c>
      <c r="L112" s="120">
        <v>103.69</v>
      </c>
      <c r="M112" s="48">
        <f t="shared" si="16"/>
        <v>128.95000000000002</v>
      </c>
      <c r="N112" s="120">
        <v>20.44</v>
      </c>
      <c r="O112" s="120">
        <v>108.51</v>
      </c>
      <c r="P112" s="48">
        <f t="shared" si="17"/>
        <v>140.29</v>
      </c>
      <c r="Q112" s="120">
        <v>16.19</v>
      </c>
      <c r="R112" s="120">
        <v>124.1</v>
      </c>
      <c r="S112" s="48">
        <f t="shared" si="18"/>
        <v>134.72</v>
      </c>
      <c r="T112" s="120">
        <v>16.18</v>
      </c>
      <c r="U112" s="120">
        <v>118.54</v>
      </c>
      <c r="V112" s="50">
        <f t="shared" si="14"/>
        <v>11.226666666666667</v>
      </c>
    </row>
    <row r="113" spans="1:22" s="18" customFormat="1" ht="15" customHeight="1" hidden="1" outlineLevel="1">
      <c r="A113" s="42"/>
      <c r="B113" s="13" t="s">
        <v>59</v>
      </c>
      <c r="C113" s="19" t="s">
        <v>74</v>
      </c>
      <c r="D113" s="40">
        <v>6</v>
      </c>
      <c r="E113" s="40"/>
      <c r="F113" s="11"/>
      <c r="G113" s="48">
        <f t="shared" si="10"/>
        <v>0</v>
      </c>
      <c r="H113" s="120"/>
      <c r="I113" s="120"/>
      <c r="J113" s="48">
        <f t="shared" si="15"/>
        <v>0</v>
      </c>
      <c r="K113" s="120"/>
      <c r="L113" s="120"/>
      <c r="M113" s="48">
        <f t="shared" si="16"/>
        <v>0</v>
      </c>
      <c r="N113" s="120"/>
      <c r="O113" s="120"/>
      <c r="P113" s="48">
        <f t="shared" si="17"/>
        <v>0</v>
      </c>
      <c r="Q113" s="120"/>
      <c r="R113" s="120"/>
      <c r="S113" s="48">
        <f t="shared" si="18"/>
        <v>0</v>
      </c>
      <c r="T113" s="120"/>
      <c r="U113" s="120"/>
      <c r="V113" s="50"/>
    </row>
    <row r="114" spans="1:22" s="18" customFormat="1" ht="15" collapsed="1">
      <c r="A114" s="42">
        <v>103</v>
      </c>
      <c r="B114" s="13" t="s">
        <v>59</v>
      </c>
      <c r="C114" s="19" t="s">
        <v>74</v>
      </c>
      <c r="D114" s="40">
        <v>12</v>
      </c>
      <c r="E114" s="40"/>
      <c r="F114" s="216">
        <f>'[3]МКД'!$H$141</f>
        <v>4</v>
      </c>
      <c r="G114" s="48">
        <f t="shared" si="10"/>
        <v>34.7</v>
      </c>
      <c r="H114" s="120">
        <v>7.57</v>
      </c>
      <c r="I114" s="120">
        <v>27.13</v>
      </c>
      <c r="J114" s="48">
        <f t="shared" si="15"/>
        <v>41.88</v>
      </c>
      <c r="K114" s="120">
        <v>9.74</v>
      </c>
      <c r="L114" s="120">
        <v>32.14</v>
      </c>
      <c r="M114" s="48">
        <f t="shared" si="16"/>
        <v>62.15</v>
      </c>
      <c r="N114" s="120">
        <v>11.9</v>
      </c>
      <c r="O114" s="120">
        <v>50.25</v>
      </c>
      <c r="P114" s="48">
        <f t="shared" si="17"/>
        <v>61.809999999999995</v>
      </c>
      <c r="Q114" s="120">
        <v>11.9</v>
      </c>
      <c r="R114" s="120">
        <v>49.91</v>
      </c>
      <c r="S114" s="48">
        <f t="shared" si="18"/>
        <v>71.44</v>
      </c>
      <c r="T114" s="120">
        <v>12.17</v>
      </c>
      <c r="U114" s="120">
        <v>59.27</v>
      </c>
      <c r="V114" s="50">
        <f t="shared" si="14"/>
        <v>17.86</v>
      </c>
    </row>
    <row r="115" spans="1:22" s="18" customFormat="1" ht="15">
      <c r="A115" s="42">
        <v>104</v>
      </c>
      <c r="B115" s="13" t="s">
        <v>59</v>
      </c>
      <c r="C115" s="13" t="s">
        <v>48</v>
      </c>
      <c r="D115" s="40">
        <v>11</v>
      </c>
      <c r="E115" s="40"/>
      <c r="F115" s="42">
        <f>'[3]МКД'!$H$143</f>
        <v>12</v>
      </c>
      <c r="G115" s="48">
        <f t="shared" si="10"/>
        <v>774.92</v>
      </c>
      <c r="H115" s="120">
        <v>134.37</v>
      </c>
      <c r="I115" s="120">
        <v>640.55</v>
      </c>
      <c r="J115" s="48">
        <f t="shared" si="15"/>
        <v>780.22</v>
      </c>
      <c r="K115" s="120">
        <v>125.58</v>
      </c>
      <c r="L115" s="120">
        <v>654.64</v>
      </c>
      <c r="M115" s="48">
        <f t="shared" si="16"/>
        <v>806.07</v>
      </c>
      <c r="N115" s="120">
        <v>130.48</v>
      </c>
      <c r="O115" s="120">
        <v>675.59</v>
      </c>
      <c r="P115" s="48">
        <f t="shared" si="17"/>
        <v>824.02</v>
      </c>
      <c r="Q115" s="120">
        <v>135.25</v>
      </c>
      <c r="R115" s="120">
        <v>688.77</v>
      </c>
      <c r="S115" s="48">
        <f t="shared" si="18"/>
        <v>848.9399999999999</v>
      </c>
      <c r="T115" s="120">
        <v>143.27</v>
      </c>
      <c r="U115" s="120">
        <v>705.67</v>
      </c>
      <c r="V115" s="50">
        <f t="shared" si="14"/>
        <v>70.74499999999999</v>
      </c>
    </row>
    <row r="116" spans="1:22" s="18" customFormat="1" ht="15">
      <c r="A116" s="42">
        <v>105</v>
      </c>
      <c r="B116" s="13" t="s">
        <v>59</v>
      </c>
      <c r="C116" s="13" t="s">
        <v>75</v>
      </c>
      <c r="D116" s="40">
        <v>34</v>
      </c>
      <c r="E116" s="40" t="s">
        <v>17</v>
      </c>
      <c r="F116" s="42">
        <f>'[3]МКД'!$H$144</f>
        <v>12</v>
      </c>
      <c r="G116" s="48">
        <f t="shared" si="10"/>
        <v>21.92</v>
      </c>
      <c r="H116" s="120">
        <v>24.23</v>
      </c>
      <c r="I116" s="120">
        <v>-2.31</v>
      </c>
      <c r="J116" s="48">
        <f t="shared" si="15"/>
        <v>28.14</v>
      </c>
      <c r="K116" s="120">
        <v>30.45</v>
      </c>
      <c r="L116" s="120">
        <v>-2.31</v>
      </c>
      <c r="M116" s="48">
        <f t="shared" si="16"/>
        <v>17.12</v>
      </c>
      <c r="N116" s="120">
        <v>19.43</v>
      </c>
      <c r="O116" s="120">
        <v>-2.31</v>
      </c>
      <c r="P116" s="48">
        <f t="shared" si="17"/>
        <v>17.12</v>
      </c>
      <c r="Q116" s="120">
        <v>19.43</v>
      </c>
      <c r="R116" s="120">
        <v>-2.31</v>
      </c>
      <c r="S116" s="48">
        <f t="shared" si="18"/>
        <v>21.21</v>
      </c>
      <c r="T116" s="120">
        <v>23.52</v>
      </c>
      <c r="U116" s="120">
        <v>-2.31</v>
      </c>
      <c r="V116" s="50">
        <f t="shared" si="14"/>
        <v>1.7675</v>
      </c>
    </row>
    <row r="117" spans="1:22" s="18" customFormat="1" ht="15">
      <c r="A117" s="42">
        <v>106</v>
      </c>
      <c r="B117" s="13" t="s">
        <v>59</v>
      </c>
      <c r="C117" s="13" t="s">
        <v>75</v>
      </c>
      <c r="D117" s="40">
        <v>36</v>
      </c>
      <c r="E117" s="40" t="s">
        <v>17</v>
      </c>
      <c r="F117" s="42">
        <f>'[3]МКД'!$H$145</f>
        <v>12</v>
      </c>
      <c r="G117" s="48">
        <f t="shared" si="10"/>
        <v>99.56</v>
      </c>
      <c r="H117" s="120">
        <v>100.54</v>
      </c>
      <c r="I117" s="120">
        <v>-0.98</v>
      </c>
      <c r="J117" s="48">
        <f t="shared" si="15"/>
        <v>96.47</v>
      </c>
      <c r="K117" s="120">
        <v>97.45</v>
      </c>
      <c r="L117" s="120">
        <v>-0.98</v>
      </c>
      <c r="M117" s="48">
        <f t="shared" si="16"/>
        <v>103.89999999999999</v>
      </c>
      <c r="N117" s="120">
        <v>105.19</v>
      </c>
      <c r="O117" s="120">
        <v>-1.29</v>
      </c>
      <c r="P117" s="48">
        <f t="shared" si="17"/>
        <v>109.69</v>
      </c>
      <c r="Q117" s="120">
        <v>110.82</v>
      </c>
      <c r="R117" s="120">
        <v>-1.13</v>
      </c>
      <c r="S117" s="48">
        <f t="shared" si="18"/>
        <v>114.3</v>
      </c>
      <c r="T117" s="120">
        <v>115.28</v>
      </c>
      <c r="U117" s="120">
        <v>-0.98</v>
      </c>
      <c r="V117" s="50">
        <f t="shared" si="14"/>
        <v>9.525</v>
      </c>
    </row>
    <row r="118" spans="1:22" s="18" customFormat="1" ht="15">
      <c r="A118" s="42">
        <v>107</v>
      </c>
      <c r="B118" s="13" t="s">
        <v>59</v>
      </c>
      <c r="C118" s="13" t="s">
        <v>76</v>
      </c>
      <c r="D118" s="40">
        <v>14</v>
      </c>
      <c r="E118" s="40"/>
      <c r="F118" s="42">
        <f>'[3]МКД'!$H$146</f>
        <v>35</v>
      </c>
      <c r="G118" s="48">
        <f t="shared" si="10"/>
        <v>227.57</v>
      </c>
      <c r="H118" s="120">
        <v>87.64</v>
      </c>
      <c r="I118" s="120">
        <v>139.93</v>
      </c>
      <c r="J118" s="48">
        <f t="shared" si="15"/>
        <v>245.57</v>
      </c>
      <c r="K118" s="120">
        <v>104.12</v>
      </c>
      <c r="L118" s="120">
        <v>141.45</v>
      </c>
      <c r="M118" s="48">
        <f t="shared" si="16"/>
        <v>259.68</v>
      </c>
      <c r="N118" s="120">
        <v>115.85</v>
      </c>
      <c r="O118" s="120">
        <v>143.83</v>
      </c>
      <c r="P118" s="48">
        <f t="shared" si="17"/>
        <v>255.69</v>
      </c>
      <c r="Q118" s="120">
        <v>112.9</v>
      </c>
      <c r="R118" s="120">
        <v>142.79</v>
      </c>
      <c r="S118" s="48">
        <f t="shared" si="18"/>
        <v>266.59</v>
      </c>
      <c r="T118" s="120">
        <v>124.49</v>
      </c>
      <c r="U118" s="120">
        <v>142.1</v>
      </c>
      <c r="V118" s="50">
        <f t="shared" si="14"/>
        <v>7.6168571428571425</v>
      </c>
    </row>
    <row r="119" spans="1:22" s="18" customFormat="1" ht="15">
      <c r="A119" s="42">
        <v>108</v>
      </c>
      <c r="B119" s="13" t="s">
        <v>59</v>
      </c>
      <c r="C119" s="13" t="s">
        <v>76</v>
      </c>
      <c r="D119" s="40">
        <v>20</v>
      </c>
      <c r="E119" s="40"/>
      <c r="F119" s="42">
        <f>'[3]МКД'!$H$147</f>
        <v>12</v>
      </c>
      <c r="G119" s="48">
        <f t="shared" si="10"/>
        <v>562.62</v>
      </c>
      <c r="H119" s="120">
        <v>191.12</v>
      </c>
      <c r="I119" s="120">
        <v>371.5</v>
      </c>
      <c r="J119" s="48">
        <f t="shared" si="15"/>
        <v>556.74</v>
      </c>
      <c r="K119" s="120">
        <v>191.21</v>
      </c>
      <c r="L119" s="120">
        <v>365.53</v>
      </c>
      <c r="M119" s="48">
        <f t="shared" si="16"/>
        <v>564.97</v>
      </c>
      <c r="N119" s="120">
        <v>199.44</v>
      </c>
      <c r="O119" s="120">
        <v>365.53</v>
      </c>
      <c r="P119" s="48">
        <f t="shared" si="17"/>
        <v>560.29</v>
      </c>
      <c r="Q119" s="120">
        <v>198.01</v>
      </c>
      <c r="R119" s="120">
        <v>362.28</v>
      </c>
      <c r="S119" s="48">
        <f t="shared" si="18"/>
        <v>556.85</v>
      </c>
      <c r="T119" s="120">
        <v>191.49</v>
      </c>
      <c r="U119" s="120">
        <v>365.36</v>
      </c>
      <c r="V119" s="50">
        <f t="shared" si="14"/>
        <v>46.40416666666667</v>
      </c>
    </row>
    <row r="120" spans="1:22" s="18" customFormat="1" ht="15">
      <c r="A120" s="42">
        <v>109</v>
      </c>
      <c r="B120" s="13" t="s">
        <v>59</v>
      </c>
      <c r="C120" s="13" t="s">
        <v>76</v>
      </c>
      <c r="D120" s="40">
        <v>22</v>
      </c>
      <c r="E120" s="40"/>
      <c r="F120" s="42">
        <f>'[3]МКД'!$H$148</f>
        <v>12</v>
      </c>
      <c r="G120" s="48">
        <f t="shared" si="10"/>
        <v>657.01</v>
      </c>
      <c r="H120" s="120">
        <v>188.8</v>
      </c>
      <c r="I120" s="120">
        <v>468.21</v>
      </c>
      <c r="J120" s="48">
        <f t="shared" si="15"/>
        <v>684.86</v>
      </c>
      <c r="K120" s="120">
        <v>197.66</v>
      </c>
      <c r="L120" s="120">
        <v>487.2</v>
      </c>
      <c r="M120" s="48">
        <f t="shared" si="16"/>
        <v>719.74</v>
      </c>
      <c r="N120" s="120">
        <v>204.93</v>
      </c>
      <c r="O120" s="120">
        <v>514.81</v>
      </c>
      <c r="P120" s="48">
        <f t="shared" si="17"/>
        <v>691.64</v>
      </c>
      <c r="Q120" s="120">
        <v>203.71</v>
      </c>
      <c r="R120" s="120">
        <v>487.93</v>
      </c>
      <c r="S120" s="48">
        <f t="shared" si="18"/>
        <v>699.59</v>
      </c>
      <c r="T120" s="120">
        <v>215.91</v>
      </c>
      <c r="U120" s="120">
        <v>483.68</v>
      </c>
      <c r="V120" s="50">
        <f t="shared" si="14"/>
        <v>58.29916666666667</v>
      </c>
    </row>
    <row r="121" spans="1:22" s="18" customFormat="1" ht="15">
      <c r="A121" s="42">
        <v>110</v>
      </c>
      <c r="B121" s="13" t="s">
        <v>59</v>
      </c>
      <c r="C121" s="13" t="s">
        <v>76</v>
      </c>
      <c r="D121" s="40">
        <v>26</v>
      </c>
      <c r="E121" s="40"/>
      <c r="F121" s="42">
        <f>'[3]МКД'!$H$149</f>
        <v>12</v>
      </c>
      <c r="G121" s="48">
        <f t="shared" si="10"/>
        <v>492.83000000000004</v>
      </c>
      <c r="H121" s="120">
        <v>105.84</v>
      </c>
      <c r="I121" s="120">
        <v>386.99</v>
      </c>
      <c r="J121" s="48">
        <f t="shared" si="15"/>
        <v>565.68</v>
      </c>
      <c r="K121" s="120">
        <v>113.09</v>
      </c>
      <c r="L121" s="120">
        <v>452.59</v>
      </c>
      <c r="M121" s="48">
        <f t="shared" si="16"/>
        <v>561.14</v>
      </c>
      <c r="N121" s="120">
        <v>126.52</v>
      </c>
      <c r="O121" s="120">
        <v>434.62</v>
      </c>
      <c r="P121" s="48">
        <f t="shared" si="17"/>
        <v>610.9399999999999</v>
      </c>
      <c r="Q121" s="120">
        <v>123.74</v>
      </c>
      <c r="R121" s="120">
        <v>487.2</v>
      </c>
      <c r="S121" s="48">
        <f t="shared" si="18"/>
        <v>552.69</v>
      </c>
      <c r="T121" s="120">
        <v>123.33</v>
      </c>
      <c r="U121" s="120">
        <v>429.36</v>
      </c>
      <c r="V121" s="50">
        <f t="shared" si="14"/>
        <v>46.057500000000005</v>
      </c>
    </row>
    <row r="122" spans="1:22" s="18" customFormat="1" ht="15">
      <c r="A122" s="42">
        <v>111</v>
      </c>
      <c r="B122" s="13" t="s">
        <v>59</v>
      </c>
      <c r="C122" s="13" t="s">
        <v>76</v>
      </c>
      <c r="D122" s="40">
        <v>35</v>
      </c>
      <c r="E122" s="40"/>
      <c r="F122" s="42">
        <f>'[3]МКД'!$H$150</f>
        <v>12</v>
      </c>
      <c r="G122" s="48">
        <f t="shared" si="10"/>
        <v>128.55</v>
      </c>
      <c r="H122" s="120">
        <v>23.43</v>
      </c>
      <c r="I122" s="120">
        <v>105.12</v>
      </c>
      <c r="J122" s="48">
        <f t="shared" si="15"/>
        <v>125.22</v>
      </c>
      <c r="K122" s="120">
        <v>28.6</v>
      </c>
      <c r="L122" s="120">
        <v>96.62</v>
      </c>
      <c r="M122" s="48">
        <f t="shared" si="16"/>
        <v>139.74</v>
      </c>
      <c r="N122" s="120">
        <v>27.79</v>
      </c>
      <c r="O122" s="120">
        <v>111.95</v>
      </c>
      <c r="P122" s="48">
        <f t="shared" si="17"/>
        <v>155.88</v>
      </c>
      <c r="Q122" s="120">
        <v>30.2</v>
      </c>
      <c r="R122" s="120">
        <v>125.68</v>
      </c>
      <c r="S122" s="48">
        <f t="shared" si="18"/>
        <v>164.28</v>
      </c>
      <c r="T122" s="120">
        <v>32.34</v>
      </c>
      <c r="U122" s="120">
        <v>131.94</v>
      </c>
      <c r="V122" s="50">
        <f t="shared" si="14"/>
        <v>13.69</v>
      </c>
    </row>
    <row r="123" spans="1:22" s="18" customFormat="1" ht="15" customHeight="1" hidden="1" outlineLevel="1">
      <c r="A123" s="42"/>
      <c r="B123" s="13" t="s">
        <v>59</v>
      </c>
      <c r="C123" s="13" t="s">
        <v>76</v>
      </c>
      <c r="D123" s="137">
        <v>36</v>
      </c>
      <c r="E123" s="40" t="s">
        <v>17</v>
      </c>
      <c r="F123" s="42"/>
      <c r="G123" s="48">
        <f t="shared" si="10"/>
        <v>0</v>
      </c>
      <c r="H123" s="120"/>
      <c r="I123" s="120"/>
      <c r="J123" s="48">
        <f t="shared" si="15"/>
        <v>0</v>
      </c>
      <c r="K123" s="120"/>
      <c r="L123" s="120"/>
      <c r="M123" s="48">
        <f t="shared" si="16"/>
        <v>0</v>
      </c>
      <c r="N123" s="120"/>
      <c r="O123" s="120"/>
      <c r="P123" s="48">
        <f t="shared" si="17"/>
        <v>0</v>
      </c>
      <c r="Q123" s="120"/>
      <c r="R123" s="120"/>
      <c r="S123" s="48">
        <f t="shared" si="18"/>
        <v>0</v>
      </c>
      <c r="T123" s="120"/>
      <c r="U123" s="120"/>
      <c r="V123" s="50"/>
    </row>
    <row r="124" spans="1:22" s="18" customFormat="1" ht="15" collapsed="1">
      <c r="A124" s="42">
        <v>112</v>
      </c>
      <c r="B124" s="13" t="s">
        <v>59</v>
      </c>
      <c r="C124" s="13" t="s">
        <v>76</v>
      </c>
      <c r="D124" s="40">
        <v>39</v>
      </c>
      <c r="E124" s="40"/>
      <c r="F124" s="42">
        <f>'[3]МКД'!$H$152</f>
        <v>12</v>
      </c>
      <c r="G124" s="48">
        <f t="shared" si="10"/>
        <v>555.66</v>
      </c>
      <c r="H124" s="120">
        <v>284.84</v>
      </c>
      <c r="I124" s="120">
        <v>270.82</v>
      </c>
      <c r="J124" s="48">
        <f t="shared" si="15"/>
        <v>569.36</v>
      </c>
      <c r="K124" s="120">
        <v>298.54</v>
      </c>
      <c r="L124" s="120">
        <v>270.82</v>
      </c>
      <c r="M124" s="48">
        <f t="shared" si="16"/>
        <v>567.15</v>
      </c>
      <c r="N124" s="120">
        <v>296.33</v>
      </c>
      <c r="O124" s="120">
        <v>270.82</v>
      </c>
      <c r="P124" s="48">
        <f>SUM(Q124:R124)-0.01</f>
        <v>573.15</v>
      </c>
      <c r="Q124" s="120">
        <v>303.84</v>
      </c>
      <c r="R124" s="120">
        <v>269.32</v>
      </c>
      <c r="S124" s="48">
        <f t="shared" si="18"/>
        <v>573.8299999999999</v>
      </c>
      <c r="T124" s="120">
        <v>304.51</v>
      </c>
      <c r="U124" s="120">
        <v>269.32</v>
      </c>
      <c r="V124" s="50">
        <f t="shared" si="14"/>
        <v>47.81916666666666</v>
      </c>
    </row>
    <row r="125" spans="1:22" s="18" customFormat="1" ht="15">
      <c r="A125" s="42">
        <v>113</v>
      </c>
      <c r="B125" s="13" t="s">
        <v>59</v>
      </c>
      <c r="C125" s="13" t="s">
        <v>76</v>
      </c>
      <c r="D125" s="40">
        <v>39</v>
      </c>
      <c r="E125" s="40" t="s">
        <v>17</v>
      </c>
      <c r="F125" s="42">
        <f>'[3]МКД'!$H$153</f>
        <v>16</v>
      </c>
      <c r="G125" s="48">
        <f t="shared" si="10"/>
        <v>42.86</v>
      </c>
      <c r="H125" s="120">
        <v>39.14</v>
      </c>
      <c r="I125" s="120">
        <v>3.72</v>
      </c>
      <c r="J125" s="48">
        <f t="shared" si="15"/>
        <v>41.32</v>
      </c>
      <c r="K125" s="120">
        <v>37.6</v>
      </c>
      <c r="L125" s="120">
        <v>3.72</v>
      </c>
      <c r="M125" s="48">
        <f t="shared" si="16"/>
        <v>44.86</v>
      </c>
      <c r="N125" s="120">
        <v>41.14</v>
      </c>
      <c r="O125" s="120">
        <v>3.72</v>
      </c>
      <c r="P125" s="48">
        <f t="shared" si="17"/>
        <v>40.339999999999996</v>
      </c>
      <c r="Q125" s="120">
        <v>36.62</v>
      </c>
      <c r="R125" s="120">
        <v>3.72</v>
      </c>
      <c r="S125" s="48">
        <f aca="true" t="shared" si="19" ref="S125:S135">SUM(T125:U125)</f>
        <v>42.28</v>
      </c>
      <c r="T125" s="120">
        <v>38.56</v>
      </c>
      <c r="U125" s="120">
        <v>3.72</v>
      </c>
      <c r="V125" s="50">
        <f t="shared" si="14"/>
        <v>2.6425</v>
      </c>
    </row>
    <row r="126" spans="1:22" s="18" customFormat="1" ht="15">
      <c r="A126" s="42">
        <v>114</v>
      </c>
      <c r="B126" s="13" t="s">
        <v>59</v>
      </c>
      <c r="C126" s="13" t="s">
        <v>76</v>
      </c>
      <c r="D126" s="40">
        <v>41</v>
      </c>
      <c r="E126" s="40" t="s">
        <v>18</v>
      </c>
      <c r="F126" s="42">
        <f>'[3]МКД'!$H$154</f>
        <v>12</v>
      </c>
      <c r="G126" s="48">
        <f t="shared" si="10"/>
        <v>751.3299999999999</v>
      </c>
      <c r="H126" s="120">
        <v>22.68</v>
      </c>
      <c r="I126" s="120">
        <v>728.65</v>
      </c>
      <c r="J126" s="48">
        <f t="shared" si="15"/>
        <v>743.9799999999999</v>
      </c>
      <c r="K126" s="120">
        <v>23.8</v>
      </c>
      <c r="L126" s="120">
        <v>720.18</v>
      </c>
      <c r="M126" s="48">
        <f t="shared" si="16"/>
        <v>745.11</v>
      </c>
      <c r="N126" s="120">
        <v>30.77</v>
      </c>
      <c r="O126" s="120">
        <v>714.34</v>
      </c>
      <c r="P126" s="48">
        <f t="shared" si="17"/>
        <v>747.35</v>
      </c>
      <c r="Q126" s="120">
        <v>38.85</v>
      </c>
      <c r="R126" s="120">
        <v>708.5</v>
      </c>
      <c r="S126" s="48">
        <f t="shared" si="19"/>
        <v>742.26</v>
      </c>
      <c r="T126" s="120">
        <v>45.44</v>
      </c>
      <c r="U126" s="120">
        <v>696.82</v>
      </c>
      <c r="V126" s="50">
        <f t="shared" si="14"/>
        <v>61.855</v>
      </c>
    </row>
    <row r="127" spans="1:22" s="18" customFormat="1" ht="15">
      <c r="A127" s="42">
        <v>115</v>
      </c>
      <c r="B127" s="13" t="s">
        <v>59</v>
      </c>
      <c r="C127" s="13" t="s">
        <v>76</v>
      </c>
      <c r="D127" s="40">
        <v>43</v>
      </c>
      <c r="E127" s="40"/>
      <c r="F127" s="42">
        <f>'[3]МКД'!$H$155</f>
        <v>27</v>
      </c>
      <c r="G127" s="48">
        <f t="shared" si="10"/>
        <v>1417.82</v>
      </c>
      <c r="H127" s="120">
        <v>432.52</v>
      </c>
      <c r="I127" s="120">
        <v>985.3</v>
      </c>
      <c r="J127" s="48">
        <f t="shared" si="15"/>
        <v>1398.98</v>
      </c>
      <c r="K127" s="120">
        <v>455.66</v>
      </c>
      <c r="L127" s="120">
        <v>943.32</v>
      </c>
      <c r="M127" s="48">
        <f t="shared" si="16"/>
        <v>1415.5</v>
      </c>
      <c r="N127" s="120">
        <v>472.18</v>
      </c>
      <c r="O127" s="120">
        <v>943.32</v>
      </c>
      <c r="P127" s="48">
        <f t="shared" si="17"/>
        <v>1427.67</v>
      </c>
      <c r="Q127" s="120">
        <v>509.09</v>
      </c>
      <c r="R127" s="120">
        <v>918.58</v>
      </c>
      <c r="S127" s="48">
        <f t="shared" si="19"/>
        <v>1313.72</v>
      </c>
      <c r="T127" s="120">
        <v>414.21</v>
      </c>
      <c r="U127" s="120">
        <v>899.51</v>
      </c>
      <c r="V127" s="50">
        <f t="shared" si="14"/>
        <v>48.6562962962963</v>
      </c>
    </row>
    <row r="128" spans="1:22" s="18" customFormat="1" ht="15">
      <c r="A128" s="42">
        <v>116</v>
      </c>
      <c r="B128" s="13" t="s">
        <v>59</v>
      </c>
      <c r="C128" s="13" t="s">
        <v>76</v>
      </c>
      <c r="D128" s="40">
        <v>43</v>
      </c>
      <c r="E128" s="40" t="s">
        <v>17</v>
      </c>
      <c r="F128" s="42">
        <f>'[2]МКД'!$H$339</f>
        <v>12</v>
      </c>
      <c r="G128" s="48">
        <f t="shared" si="10"/>
        <v>213.95</v>
      </c>
      <c r="H128" s="120">
        <v>102.79</v>
      </c>
      <c r="I128" s="120">
        <v>111.16</v>
      </c>
      <c r="J128" s="48">
        <f t="shared" si="15"/>
        <v>206.95</v>
      </c>
      <c r="K128" s="120">
        <v>101.79</v>
      </c>
      <c r="L128" s="120">
        <v>105.16</v>
      </c>
      <c r="M128" s="48">
        <f t="shared" si="16"/>
        <v>197.18</v>
      </c>
      <c r="N128" s="120">
        <v>97.02</v>
      </c>
      <c r="O128" s="120">
        <v>100.16</v>
      </c>
      <c r="P128" s="48">
        <f t="shared" si="17"/>
        <v>192.26999999999998</v>
      </c>
      <c r="Q128" s="120">
        <v>97.11</v>
      </c>
      <c r="R128" s="120">
        <v>95.16</v>
      </c>
      <c r="S128" s="48">
        <f t="shared" si="19"/>
        <v>194.32</v>
      </c>
      <c r="T128" s="120">
        <v>95.78</v>
      </c>
      <c r="U128" s="120">
        <v>98.54</v>
      </c>
      <c r="V128" s="50">
        <f t="shared" si="14"/>
        <v>16.19333333333333</v>
      </c>
    </row>
    <row r="129" spans="1:22" s="18" customFormat="1" ht="15">
      <c r="A129" s="42">
        <v>117</v>
      </c>
      <c r="B129" s="13" t="s">
        <v>59</v>
      </c>
      <c r="C129" s="13" t="s">
        <v>76</v>
      </c>
      <c r="D129" s="137">
        <v>43</v>
      </c>
      <c r="E129" s="40" t="s">
        <v>18</v>
      </c>
      <c r="F129" s="42">
        <f>'[3]МКД'!$H$156</f>
        <v>12</v>
      </c>
      <c r="G129" s="48">
        <f t="shared" si="10"/>
        <v>30.8</v>
      </c>
      <c r="H129" s="120">
        <v>30.96</v>
      </c>
      <c r="I129" s="120">
        <v>-0.16</v>
      </c>
      <c r="J129" s="48">
        <f t="shared" si="15"/>
        <v>32.1</v>
      </c>
      <c r="K129" s="120">
        <v>32.26</v>
      </c>
      <c r="L129" s="120">
        <v>-0.16</v>
      </c>
      <c r="M129" s="48">
        <f t="shared" si="16"/>
        <v>34.21</v>
      </c>
      <c r="N129" s="120">
        <v>34.37</v>
      </c>
      <c r="O129" s="120">
        <v>-0.16</v>
      </c>
      <c r="P129" s="48">
        <f t="shared" si="17"/>
        <v>32.330000000000005</v>
      </c>
      <c r="Q129" s="120">
        <v>32.49</v>
      </c>
      <c r="R129" s="120">
        <v>-0.16</v>
      </c>
      <c r="S129" s="48">
        <f t="shared" si="19"/>
        <v>34.11000000000001</v>
      </c>
      <c r="T129" s="120">
        <v>34.27</v>
      </c>
      <c r="U129" s="120">
        <v>-0.16</v>
      </c>
      <c r="V129" s="50">
        <f t="shared" si="14"/>
        <v>2.8425000000000007</v>
      </c>
    </row>
    <row r="130" spans="1:22" s="18" customFormat="1" ht="15">
      <c r="A130" s="42">
        <v>118</v>
      </c>
      <c r="B130" s="13" t="s">
        <v>59</v>
      </c>
      <c r="C130" s="13" t="s">
        <v>76</v>
      </c>
      <c r="D130" s="40">
        <v>44</v>
      </c>
      <c r="E130" s="40"/>
      <c r="F130" s="42">
        <f>'[3]МКД'!$H$157</f>
        <v>12</v>
      </c>
      <c r="G130" s="48">
        <f t="shared" si="10"/>
        <v>608.63</v>
      </c>
      <c r="H130" s="120">
        <v>258.49</v>
      </c>
      <c r="I130" s="120">
        <v>350.14</v>
      </c>
      <c r="J130" s="48">
        <f t="shared" si="15"/>
        <v>613.01</v>
      </c>
      <c r="K130" s="120">
        <v>262.87</v>
      </c>
      <c r="L130" s="120">
        <v>350.14</v>
      </c>
      <c r="M130" s="48">
        <f t="shared" si="16"/>
        <v>614.5799999999999</v>
      </c>
      <c r="N130" s="120">
        <v>264.44</v>
      </c>
      <c r="O130" s="120">
        <v>350.14</v>
      </c>
      <c r="P130" s="48">
        <f t="shared" si="17"/>
        <v>612.5699999999999</v>
      </c>
      <c r="Q130" s="120">
        <v>262.43</v>
      </c>
      <c r="R130" s="120">
        <v>350.14</v>
      </c>
      <c r="S130" s="48">
        <f t="shared" si="19"/>
        <v>607.96</v>
      </c>
      <c r="T130" s="120">
        <v>257.82</v>
      </c>
      <c r="U130" s="120">
        <v>350.14</v>
      </c>
      <c r="V130" s="50">
        <f t="shared" si="14"/>
        <v>50.663333333333334</v>
      </c>
    </row>
    <row r="131" spans="1:22" s="18" customFormat="1" ht="15">
      <c r="A131" s="42">
        <v>119</v>
      </c>
      <c r="B131" s="13" t="s">
        <v>59</v>
      </c>
      <c r="C131" s="13" t="s">
        <v>76</v>
      </c>
      <c r="D131" s="40">
        <v>45</v>
      </c>
      <c r="E131" s="40" t="s">
        <v>17</v>
      </c>
      <c r="F131" s="42">
        <f>'[3]МКД'!$H$158</f>
        <v>12</v>
      </c>
      <c r="G131" s="48">
        <f t="shared" si="10"/>
        <v>34.32</v>
      </c>
      <c r="H131" s="120">
        <v>20.59</v>
      </c>
      <c r="I131" s="120">
        <v>13.73</v>
      </c>
      <c r="J131" s="48">
        <f t="shared" si="15"/>
        <v>44.47</v>
      </c>
      <c r="K131" s="120">
        <v>30.74</v>
      </c>
      <c r="L131" s="120">
        <v>13.73</v>
      </c>
      <c r="M131" s="48">
        <f t="shared" si="16"/>
        <v>44.480000000000004</v>
      </c>
      <c r="N131" s="120">
        <v>30.75</v>
      </c>
      <c r="O131" s="120">
        <v>13.73</v>
      </c>
      <c r="P131" s="48">
        <f t="shared" si="17"/>
        <v>48.55</v>
      </c>
      <c r="Q131" s="120">
        <v>34.82</v>
      </c>
      <c r="R131" s="120">
        <v>13.73</v>
      </c>
      <c r="S131" s="48">
        <f t="shared" si="19"/>
        <v>54.91</v>
      </c>
      <c r="T131" s="120">
        <v>32.62</v>
      </c>
      <c r="U131" s="120">
        <v>22.29</v>
      </c>
      <c r="V131" s="50">
        <f t="shared" si="14"/>
        <v>4.575833333333333</v>
      </c>
    </row>
    <row r="132" spans="1:22" s="18" customFormat="1" ht="15">
      <c r="A132" s="42">
        <v>120</v>
      </c>
      <c r="B132" s="13" t="s">
        <v>59</v>
      </c>
      <c r="C132" s="13" t="s">
        <v>76</v>
      </c>
      <c r="D132" s="40">
        <v>45</v>
      </c>
      <c r="E132" s="40" t="s">
        <v>18</v>
      </c>
      <c r="F132" s="42">
        <f>'[3]МКД'!$H$159</f>
        <v>8</v>
      </c>
      <c r="G132" s="48">
        <f t="shared" si="10"/>
        <v>-2.789999999999999</v>
      </c>
      <c r="H132" s="120">
        <v>4.73</v>
      </c>
      <c r="I132" s="120">
        <v>-7.52</v>
      </c>
      <c r="J132" s="48">
        <f t="shared" si="15"/>
        <v>2.7300000000000004</v>
      </c>
      <c r="K132" s="120">
        <v>10.25</v>
      </c>
      <c r="L132" s="120">
        <v>-7.52</v>
      </c>
      <c r="M132" s="48">
        <f t="shared" si="16"/>
        <v>2.7300000000000004</v>
      </c>
      <c r="N132" s="120">
        <v>10.25</v>
      </c>
      <c r="O132" s="120">
        <v>-7.52</v>
      </c>
      <c r="P132" s="48">
        <f t="shared" si="17"/>
        <v>2.7300000000000004</v>
      </c>
      <c r="Q132" s="120">
        <v>10.25</v>
      </c>
      <c r="R132" s="120">
        <v>-7.52</v>
      </c>
      <c r="S132" s="48">
        <f t="shared" si="19"/>
        <v>2.7300000000000004</v>
      </c>
      <c r="T132" s="120">
        <v>10.25</v>
      </c>
      <c r="U132" s="120">
        <v>-7.52</v>
      </c>
      <c r="V132" s="50">
        <f t="shared" si="14"/>
        <v>0.34125000000000005</v>
      </c>
    </row>
    <row r="133" spans="1:22" s="18" customFormat="1" ht="15">
      <c r="A133" s="42">
        <v>121</v>
      </c>
      <c r="B133" s="13" t="s">
        <v>59</v>
      </c>
      <c r="C133" s="13" t="s">
        <v>77</v>
      </c>
      <c r="D133" s="40">
        <v>1</v>
      </c>
      <c r="E133" s="40" t="s">
        <v>17</v>
      </c>
      <c r="F133" s="42">
        <f>'[3]МКД'!$H$160</f>
        <v>8</v>
      </c>
      <c r="G133" s="48">
        <f t="shared" si="10"/>
        <v>12.55</v>
      </c>
      <c r="H133" s="120">
        <v>14.46</v>
      </c>
      <c r="I133" s="120">
        <v>-1.91</v>
      </c>
      <c r="J133" s="48">
        <f t="shared" si="15"/>
        <v>16.58</v>
      </c>
      <c r="K133" s="120">
        <v>18.49</v>
      </c>
      <c r="L133" s="120">
        <v>-1.91</v>
      </c>
      <c r="M133" s="48">
        <f t="shared" si="16"/>
        <v>13.29</v>
      </c>
      <c r="N133" s="120">
        <v>15.2</v>
      </c>
      <c r="O133" s="120">
        <v>-1.91</v>
      </c>
      <c r="P133" s="48">
        <f t="shared" si="17"/>
        <v>14.940000000000001</v>
      </c>
      <c r="Q133" s="120">
        <v>16.85</v>
      </c>
      <c r="R133" s="120">
        <v>-1.91</v>
      </c>
      <c r="S133" s="48">
        <f t="shared" si="19"/>
        <v>15.14</v>
      </c>
      <c r="T133" s="120">
        <v>17.05</v>
      </c>
      <c r="U133" s="120">
        <v>-1.91</v>
      </c>
      <c r="V133" s="50">
        <f t="shared" si="14"/>
        <v>1.8925</v>
      </c>
    </row>
    <row r="134" spans="1:22" s="18" customFormat="1" ht="15">
      <c r="A134" s="42">
        <v>122</v>
      </c>
      <c r="B134" s="13" t="s">
        <v>59</v>
      </c>
      <c r="C134" s="13" t="s">
        <v>77</v>
      </c>
      <c r="D134" s="40">
        <v>3</v>
      </c>
      <c r="E134" s="40"/>
      <c r="F134" s="42">
        <f>'[3]МКД'!$H$161</f>
        <v>16</v>
      </c>
      <c r="G134" s="48">
        <f t="shared" si="10"/>
        <v>141.61</v>
      </c>
      <c r="H134" s="120">
        <v>50.05</v>
      </c>
      <c r="I134" s="120">
        <v>91.56</v>
      </c>
      <c r="J134" s="48">
        <f t="shared" si="15"/>
        <v>145.83</v>
      </c>
      <c r="K134" s="120">
        <v>58.63</v>
      </c>
      <c r="L134" s="120">
        <v>87.2</v>
      </c>
      <c r="M134" s="48">
        <f t="shared" si="16"/>
        <v>149.54000000000002</v>
      </c>
      <c r="N134" s="120">
        <v>62.34</v>
      </c>
      <c r="O134" s="120">
        <v>87.2</v>
      </c>
      <c r="P134" s="48">
        <f t="shared" si="17"/>
        <v>151.26999999999998</v>
      </c>
      <c r="Q134" s="120">
        <v>64.07</v>
      </c>
      <c r="R134" s="120">
        <v>87.2</v>
      </c>
      <c r="S134" s="48">
        <f t="shared" si="19"/>
        <v>153.76</v>
      </c>
      <c r="T134" s="120">
        <v>66.56</v>
      </c>
      <c r="U134" s="120">
        <v>87.2</v>
      </c>
      <c r="V134" s="50">
        <f t="shared" si="14"/>
        <v>9.61</v>
      </c>
    </row>
    <row r="135" spans="1:22" s="18" customFormat="1" ht="15">
      <c r="A135" s="42">
        <v>123</v>
      </c>
      <c r="B135" s="13" t="s">
        <v>59</v>
      </c>
      <c r="C135" s="13" t="s">
        <v>77</v>
      </c>
      <c r="D135" s="40">
        <v>3</v>
      </c>
      <c r="E135" s="40" t="s">
        <v>17</v>
      </c>
      <c r="F135" s="42">
        <f>'[3]МКД'!$H$162</f>
        <v>8</v>
      </c>
      <c r="G135" s="48">
        <f t="shared" si="10"/>
        <v>18.84</v>
      </c>
      <c r="H135" s="120">
        <v>19.18</v>
      </c>
      <c r="I135" s="120">
        <v>-0.34</v>
      </c>
      <c r="J135" s="48">
        <f t="shared" si="15"/>
        <v>23.09</v>
      </c>
      <c r="K135" s="120">
        <v>23.43</v>
      </c>
      <c r="L135" s="120">
        <v>-0.34</v>
      </c>
      <c r="M135" s="48">
        <f t="shared" si="16"/>
        <v>16.5</v>
      </c>
      <c r="N135" s="120">
        <v>16.84</v>
      </c>
      <c r="O135" s="120">
        <v>-0.34</v>
      </c>
      <c r="P135" s="48">
        <f t="shared" si="17"/>
        <v>22.3</v>
      </c>
      <c r="Q135" s="120">
        <v>22.64</v>
      </c>
      <c r="R135" s="120">
        <v>-0.34</v>
      </c>
      <c r="S135" s="48">
        <f t="shared" si="19"/>
        <v>16.330000000000002</v>
      </c>
      <c r="T135" s="120">
        <v>16.67</v>
      </c>
      <c r="U135" s="120">
        <v>-0.34</v>
      </c>
      <c r="V135" s="50">
        <f t="shared" si="14"/>
        <v>2.0412500000000002</v>
      </c>
    </row>
    <row r="136" spans="1:22" s="18" customFormat="1" ht="15" hidden="1" outlineLevel="1">
      <c r="A136" s="42"/>
      <c r="B136" s="13" t="s">
        <v>59</v>
      </c>
      <c r="C136" s="13" t="s">
        <v>77</v>
      </c>
      <c r="D136" s="40">
        <v>3</v>
      </c>
      <c r="E136" s="40" t="s">
        <v>18</v>
      </c>
      <c r="F136" s="42"/>
      <c r="G136" s="48"/>
      <c r="H136" s="314" t="s">
        <v>129</v>
      </c>
      <c r="I136" s="315"/>
      <c r="J136" s="48"/>
      <c r="K136" s="314"/>
      <c r="L136" s="315"/>
      <c r="M136" s="48"/>
      <c r="N136" s="314"/>
      <c r="O136" s="315"/>
      <c r="P136" s="48"/>
      <c r="Q136" s="314"/>
      <c r="R136" s="315"/>
      <c r="S136" s="48"/>
      <c r="T136" s="314"/>
      <c r="U136" s="315"/>
      <c r="V136" s="50"/>
    </row>
    <row r="137" spans="1:22" s="18" customFormat="1" ht="15" collapsed="1">
      <c r="A137" s="42">
        <v>124</v>
      </c>
      <c r="B137" s="13" t="s">
        <v>59</v>
      </c>
      <c r="C137" s="13" t="s">
        <v>77</v>
      </c>
      <c r="D137" s="40">
        <v>5</v>
      </c>
      <c r="E137" s="40"/>
      <c r="F137" s="42">
        <f>'[3]МКД'!$H$164</f>
        <v>12</v>
      </c>
      <c r="G137" s="48">
        <f aca="true" t="shared" si="20" ref="G137:G145">SUM(H137:I137)</f>
        <v>129.56</v>
      </c>
      <c r="H137" s="120">
        <v>67.39</v>
      </c>
      <c r="I137" s="120">
        <v>62.17</v>
      </c>
      <c r="J137" s="48">
        <f aca="true" t="shared" si="21" ref="J137:J145">SUM(K137:L137)</f>
        <v>145.57</v>
      </c>
      <c r="K137" s="120">
        <v>83.4</v>
      </c>
      <c r="L137" s="120">
        <v>62.17</v>
      </c>
      <c r="M137" s="48">
        <f aca="true" t="shared" si="22" ref="M137:M145">SUM(N137:O137)</f>
        <v>134.57999999999998</v>
      </c>
      <c r="N137" s="120">
        <v>72.41</v>
      </c>
      <c r="O137" s="120">
        <v>62.17</v>
      </c>
      <c r="P137" s="48">
        <f>SUM(Q137:R137)-0.01</f>
        <v>128.93</v>
      </c>
      <c r="Q137" s="120">
        <v>66.77</v>
      </c>
      <c r="R137" s="120">
        <v>62.17</v>
      </c>
      <c r="S137" s="48">
        <f>SUM(T137:U137)-0.01</f>
        <v>142.94</v>
      </c>
      <c r="T137" s="120">
        <v>80.78</v>
      </c>
      <c r="U137" s="120">
        <v>62.17</v>
      </c>
      <c r="V137" s="50">
        <f aca="true" t="shared" si="23" ref="V136:V155">S137/F137</f>
        <v>11.911666666666667</v>
      </c>
    </row>
    <row r="138" spans="1:22" s="18" customFormat="1" ht="15">
      <c r="A138" s="42">
        <v>125</v>
      </c>
      <c r="B138" s="13" t="s">
        <v>59</v>
      </c>
      <c r="C138" s="13" t="s">
        <v>77</v>
      </c>
      <c r="D138" s="40">
        <v>5</v>
      </c>
      <c r="E138" s="40" t="s">
        <v>17</v>
      </c>
      <c r="F138" s="42">
        <f>'[3]МКД'!$H$165</f>
        <v>8</v>
      </c>
      <c r="G138" s="48">
        <f t="shared" si="20"/>
        <v>186.96</v>
      </c>
      <c r="H138" s="120">
        <v>68.17</v>
      </c>
      <c r="I138" s="120">
        <v>118.79</v>
      </c>
      <c r="J138" s="48">
        <f t="shared" si="21"/>
        <v>190.53</v>
      </c>
      <c r="K138" s="120">
        <v>71.74</v>
      </c>
      <c r="L138" s="120">
        <v>118.79</v>
      </c>
      <c r="M138" s="48">
        <f t="shared" si="22"/>
        <v>182.13</v>
      </c>
      <c r="N138" s="120">
        <v>65.74</v>
      </c>
      <c r="O138" s="120">
        <v>116.39</v>
      </c>
      <c r="P138" s="48">
        <f aca="true" t="shared" si="24" ref="P138:P145">SUM(Q138:R138)</f>
        <v>183.91</v>
      </c>
      <c r="Q138" s="120">
        <v>67.52</v>
      </c>
      <c r="R138" s="120">
        <v>116.39</v>
      </c>
      <c r="S138" s="48">
        <f aca="true" t="shared" si="25" ref="S138:S143">SUM(T138:U138)</f>
        <v>177.91</v>
      </c>
      <c r="T138" s="120">
        <v>61.52</v>
      </c>
      <c r="U138" s="120">
        <v>116.39</v>
      </c>
      <c r="V138" s="50">
        <f t="shared" si="23"/>
        <v>22.23875</v>
      </c>
    </row>
    <row r="139" spans="1:22" s="18" customFormat="1" ht="15">
      <c r="A139" s="42">
        <v>126</v>
      </c>
      <c r="B139" s="13" t="s">
        <v>59</v>
      </c>
      <c r="C139" s="13" t="s">
        <v>55</v>
      </c>
      <c r="D139" s="40">
        <v>5</v>
      </c>
      <c r="E139" s="40"/>
      <c r="F139" s="42">
        <f>'[1]МКД'!$H$24</f>
        <v>24</v>
      </c>
      <c r="G139" s="48">
        <f t="shared" si="20"/>
        <v>1379.27</v>
      </c>
      <c r="H139" s="120">
        <v>307.95</v>
      </c>
      <c r="I139" s="120">
        <v>1071.32</v>
      </c>
      <c r="J139" s="48">
        <f t="shared" si="21"/>
        <v>1376.1799999999998</v>
      </c>
      <c r="K139" s="120">
        <v>313.36</v>
      </c>
      <c r="L139" s="120">
        <v>1062.82</v>
      </c>
      <c r="M139" s="48">
        <f t="shared" si="22"/>
        <v>1369.82</v>
      </c>
      <c r="N139" s="120">
        <v>314</v>
      </c>
      <c r="O139" s="120">
        <v>1055.82</v>
      </c>
      <c r="P139" s="48">
        <f t="shared" si="24"/>
        <v>1377.3200000000002</v>
      </c>
      <c r="Q139" s="120">
        <v>322.14</v>
      </c>
      <c r="R139" s="120">
        <v>1055.18</v>
      </c>
      <c r="S139" s="48">
        <f t="shared" si="25"/>
        <v>1326.1599999999999</v>
      </c>
      <c r="T139" s="120">
        <v>270.34</v>
      </c>
      <c r="U139" s="120">
        <v>1055.82</v>
      </c>
      <c r="V139" s="50">
        <f t="shared" si="23"/>
        <v>55.25666666666666</v>
      </c>
    </row>
    <row r="140" spans="1:22" s="18" customFormat="1" ht="15">
      <c r="A140" s="42">
        <v>127</v>
      </c>
      <c r="B140" s="13" t="s">
        <v>59</v>
      </c>
      <c r="C140" s="13" t="s">
        <v>55</v>
      </c>
      <c r="D140" s="40">
        <v>5</v>
      </c>
      <c r="E140" s="40" t="s">
        <v>17</v>
      </c>
      <c r="F140" s="42">
        <f>'[1]МКД'!$H$25</f>
        <v>12</v>
      </c>
      <c r="G140" s="48">
        <f t="shared" si="20"/>
        <v>387.73</v>
      </c>
      <c r="H140" s="120">
        <v>231.73</v>
      </c>
      <c r="I140" s="120">
        <v>156</v>
      </c>
      <c r="J140" s="48">
        <f t="shared" si="21"/>
        <v>389.03</v>
      </c>
      <c r="K140" s="120">
        <v>237.41</v>
      </c>
      <c r="L140" s="120">
        <v>151.62</v>
      </c>
      <c r="M140" s="48">
        <f t="shared" si="22"/>
        <v>368.3</v>
      </c>
      <c r="N140" s="120">
        <v>235.12</v>
      </c>
      <c r="O140" s="120">
        <v>133.18</v>
      </c>
      <c r="P140" s="48">
        <f t="shared" si="24"/>
        <v>361.15000000000003</v>
      </c>
      <c r="Q140" s="120">
        <v>236.11</v>
      </c>
      <c r="R140" s="120">
        <v>125.04</v>
      </c>
      <c r="S140" s="48">
        <f t="shared" si="25"/>
        <v>353.96</v>
      </c>
      <c r="T140" s="120">
        <v>234.92</v>
      </c>
      <c r="U140" s="120">
        <v>119.04</v>
      </c>
      <c r="V140" s="50">
        <f t="shared" si="23"/>
        <v>29.496666666666666</v>
      </c>
    </row>
    <row r="141" spans="1:22" s="18" customFormat="1" ht="15">
      <c r="A141" s="42">
        <v>128</v>
      </c>
      <c r="B141" s="13" t="s">
        <v>59</v>
      </c>
      <c r="C141" s="13" t="s">
        <v>28</v>
      </c>
      <c r="D141" s="40">
        <v>2</v>
      </c>
      <c r="E141" s="40"/>
      <c r="F141" s="42">
        <f>'[1]МКД'!$H$8</f>
        <v>16</v>
      </c>
      <c r="G141" s="48">
        <f t="shared" si="20"/>
        <v>46.66</v>
      </c>
      <c r="H141" s="120">
        <v>17.35</v>
      </c>
      <c r="I141" s="120">
        <v>29.31</v>
      </c>
      <c r="J141" s="48">
        <f t="shared" si="21"/>
        <v>49.709999999999994</v>
      </c>
      <c r="K141" s="120">
        <v>21.65</v>
      </c>
      <c r="L141" s="120">
        <v>28.06</v>
      </c>
      <c r="M141" s="48">
        <f t="shared" si="22"/>
        <v>47.56</v>
      </c>
      <c r="N141" s="120">
        <v>20.7</v>
      </c>
      <c r="O141" s="120">
        <v>26.86</v>
      </c>
      <c r="P141" s="48">
        <f t="shared" si="24"/>
        <v>18.85</v>
      </c>
      <c r="Q141" s="120">
        <v>17.93</v>
      </c>
      <c r="R141" s="120">
        <v>0.92</v>
      </c>
      <c r="S141" s="48">
        <f t="shared" si="25"/>
        <v>20.720000000000002</v>
      </c>
      <c r="T141" s="120">
        <v>24.17</v>
      </c>
      <c r="U141" s="120">
        <v>-3.45</v>
      </c>
      <c r="V141" s="50">
        <f t="shared" si="23"/>
        <v>1.2950000000000002</v>
      </c>
    </row>
    <row r="142" spans="1:22" s="18" customFormat="1" ht="15">
      <c r="A142" s="42">
        <v>129</v>
      </c>
      <c r="B142" s="13" t="s">
        <v>59</v>
      </c>
      <c r="C142" s="13" t="s">
        <v>28</v>
      </c>
      <c r="D142" s="137">
        <v>4</v>
      </c>
      <c r="E142" s="40"/>
      <c r="F142" s="42">
        <f>'[1]МКД'!$H$9</f>
        <v>16</v>
      </c>
      <c r="G142" s="48">
        <f t="shared" si="20"/>
        <v>17.67</v>
      </c>
      <c r="H142" s="120">
        <v>19.48</v>
      </c>
      <c r="I142" s="120">
        <v>-1.81</v>
      </c>
      <c r="J142" s="48">
        <f t="shared" si="21"/>
        <v>20.23</v>
      </c>
      <c r="K142" s="120">
        <v>27.25</v>
      </c>
      <c r="L142" s="120">
        <v>-7.02</v>
      </c>
      <c r="M142" s="48">
        <f t="shared" si="22"/>
        <v>17.27</v>
      </c>
      <c r="N142" s="120">
        <v>24.29</v>
      </c>
      <c r="O142" s="120">
        <v>-7.02</v>
      </c>
      <c r="P142" s="48">
        <f t="shared" si="24"/>
        <v>9.139999999999999</v>
      </c>
      <c r="Q142" s="120">
        <v>20.56</v>
      </c>
      <c r="R142" s="120">
        <v>-11.42</v>
      </c>
      <c r="S142" s="48">
        <f t="shared" si="25"/>
        <v>22.12</v>
      </c>
      <c r="T142" s="120">
        <v>22.93</v>
      </c>
      <c r="U142" s="120">
        <v>-0.81</v>
      </c>
      <c r="V142" s="50">
        <f t="shared" si="23"/>
        <v>1.3825</v>
      </c>
    </row>
    <row r="143" spans="1:22" s="18" customFormat="1" ht="15" customHeight="1">
      <c r="A143" s="42">
        <v>130</v>
      </c>
      <c r="B143" s="13" t="s">
        <v>59</v>
      </c>
      <c r="C143" s="13" t="s">
        <v>28</v>
      </c>
      <c r="D143" s="137">
        <v>5</v>
      </c>
      <c r="E143" s="40"/>
      <c r="F143" s="11">
        <v>16</v>
      </c>
      <c r="G143" s="48">
        <f t="shared" si="20"/>
        <v>0</v>
      </c>
      <c r="H143" s="120"/>
      <c r="I143" s="120"/>
      <c r="J143" s="48">
        <f t="shared" si="21"/>
        <v>0</v>
      </c>
      <c r="K143" s="120"/>
      <c r="L143" s="120"/>
      <c r="M143" s="48">
        <f t="shared" si="22"/>
        <v>0</v>
      </c>
      <c r="N143" s="120"/>
      <c r="O143" s="120"/>
      <c r="P143" s="48">
        <f t="shared" si="24"/>
        <v>0</v>
      </c>
      <c r="Q143" s="120"/>
      <c r="R143" s="120"/>
      <c r="S143" s="48">
        <f t="shared" si="25"/>
        <v>108.92</v>
      </c>
      <c r="T143" s="120">
        <v>83.95</v>
      </c>
      <c r="U143" s="120">
        <v>24.97</v>
      </c>
      <c r="V143" s="50">
        <f t="shared" si="23"/>
        <v>6.8075</v>
      </c>
    </row>
    <row r="144" spans="1:22" s="18" customFormat="1" ht="15">
      <c r="A144" s="42">
        <v>131</v>
      </c>
      <c r="B144" s="13" t="s">
        <v>59</v>
      </c>
      <c r="C144" s="13" t="s">
        <v>28</v>
      </c>
      <c r="D144" s="40">
        <v>6</v>
      </c>
      <c r="E144" s="40"/>
      <c r="F144" s="42">
        <f>'[1]МКД'!$H$10</f>
        <v>12</v>
      </c>
      <c r="G144" s="48">
        <f t="shared" si="20"/>
        <v>88.89</v>
      </c>
      <c r="H144" s="120">
        <v>39.47</v>
      </c>
      <c r="I144" s="120">
        <v>49.42</v>
      </c>
      <c r="J144" s="48">
        <f t="shared" si="21"/>
        <v>89.02000000000001</v>
      </c>
      <c r="K144" s="120">
        <v>39.6</v>
      </c>
      <c r="L144" s="120">
        <v>49.42</v>
      </c>
      <c r="M144" s="48">
        <f t="shared" si="22"/>
        <v>95.01</v>
      </c>
      <c r="N144" s="120">
        <v>45.59</v>
      </c>
      <c r="O144" s="120">
        <v>49.42</v>
      </c>
      <c r="P144" s="48">
        <f>SUM(Q144:R144)-0.01</f>
        <v>67.29</v>
      </c>
      <c r="Q144" s="120">
        <v>32.49</v>
      </c>
      <c r="R144" s="120">
        <v>34.81</v>
      </c>
      <c r="S144" s="48">
        <f>SUM(T144:U144)-0.01</f>
        <v>26.07</v>
      </c>
      <c r="T144" s="120">
        <v>24.3</v>
      </c>
      <c r="U144" s="120">
        <v>1.78</v>
      </c>
      <c r="V144" s="50">
        <f t="shared" si="23"/>
        <v>2.1725</v>
      </c>
    </row>
    <row r="145" spans="1:22" s="18" customFormat="1" ht="15">
      <c r="A145" s="42">
        <v>132</v>
      </c>
      <c r="B145" s="13" t="s">
        <v>59</v>
      </c>
      <c r="C145" s="13" t="s">
        <v>28</v>
      </c>
      <c r="D145" s="40">
        <v>7</v>
      </c>
      <c r="E145" s="40" t="s">
        <v>17</v>
      </c>
      <c r="F145" s="42">
        <f>'[1]МКД'!$H$11</f>
        <v>12</v>
      </c>
      <c r="G145" s="48">
        <f t="shared" si="20"/>
        <v>52.489999999999995</v>
      </c>
      <c r="H145" s="120">
        <v>43.69</v>
      </c>
      <c r="I145" s="120">
        <v>8.8</v>
      </c>
      <c r="J145" s="48">
        <f t="shared" si="21"/>
        <v>68.27</v>
      </c>
      <c r="K145" s="120">
        <v>59.47</v>
      </c>
      <c r="L145" s="120">
        <v>8.8</v>
      </c>
      <c r="M145" s="48">
        <f t="shared" si="22"/>
        <v>80.06</v>
      </c>
      <c r="N145" s="120">
        <v>70.66</v>
      </c>
      <c r="O145" s="120">
        <v>9.4</v>
      </c>
      <c r="P145" s="48">
        <f t="shared" si="24"/>
        <v>66.63</v>
      </c>
      <c r="Q145" s="120">
        <v>57.23</v>
      </c>
      <c r="R145" s="120">
        <v>9.4</v>
      </c>
      <c r="S145" s="48">
        <f>SUM(T145:U145)</f>
        <v>77.19</v>
      </c>
      <c r="T145" s="120">
        <v>68.47</v>
      </c>
      <c r="U145" s="120">
        <v>8.72</v>
      </c>
      <c r="V145" s="50">
        <f t="shared" si="23"/>
        <v>6.4325</v>
      </c>
    </row>
    <row r="146" spans="1:22" s="18" customFormat="1" ht="15">
      <c r="A146" s="42">
        <v>133</v>
      </c>
      <c r="B146" s="13" t="s">
        <v>59</v>
      </c>
      <c r="C146" s="13" t="s">
        <v>28</v>
      </c>
      <c r="D146" s="40">
        <v>8</v>
      </c>
      <c r="E146" s="40"/>
      <c r="F146" s="42">
        <f>'[1]МКД'!$H$12</f>
        <v>12</v>
      </c>
      <c r="G146" s="48">
        <f>SUM(H146:I146)</f>
        <v>132.75</v>
      </c>
      <c r="H146" s="120">
        <v>11.2</v>
      </c>
      <c r="I146" s="120">
        <v>121.55</v>
      </c>
      <c r="J146" s="48">
        <f>SUM(K146:L146)</f>
        <v>107.75999999999999</v>
      </c>
      <c r="K146" s="120">
        <v>9.55</v>
      </c>
      <c r="L146" s="120">
        <v>98.21</v>
      </c>
      <c r="M146" s="48">
        <f>SUM(N146:O146)</f>
        <v>112.86999999999999</v>
      </c>
      <c r="N146" s="120">
        <v>14.66</v>
      </c>
      <c r="O146" s="120">
        <v>98.21</v>
      </c>
      <c r="P146" s="48">
        <f>SUM(Q146:R146)</f>
        <v>91.35000000000001</v>
      </c>
      <c r="Q146" s="120">
        <v>14.92</v>
      </c>
      <c r="R146" s="120">
        <v>76.43</v>
      </c>
      <c r="S146" s="48">
        <f>SUM(T146:U146)</f>
        <v>94.01</v>
      </c>
      <c r="T146" s="120">
        <v>17.58</v>
      </c>
      <c r="U146" s="120">
        <v>76.43</v>
      </c>
      <c r="V146" s="50">
        <f t="shared" si="23"/>
        <v>7.834166666666667</v>
      </c>
    </row>
    <row r="147" spans="1:22" s="18" customFormat="1" ht="15">
      <c r="A147" s="42">
        <v>134</v>
      </c>
      <c r="B147" s="13" t="s">
        <v>59</v>
      </c>
      <c r="C147" s="13" t="s">
        <v>28</v>
      </c>
      <c r="D147" s="40">
        <v>10</v>
      </c>
      <c r="E147" s="40"/>
      <c r="F147" s="42">
        <f>'[1]МКД'!$H$13</f>
        <v>13</v>
      </c>
      <c r="G147" s="48">
        <f>SUM(H147:I147)</f>
        <v>259.53</v>
      </c>
      <c r="H147" s="120">
        <v>118.03</v>
      </c>
      <c r="I147" s="120">
        <v>141.5</v>
      </c>
      <c r="J147" s="48">
        <f>SUM(K147:L147)</f>
        <v>261.32</v>
      </c>
      <c r="K147" s="120">
        <v>119.82</v>
      </c>
      <c r="L147" s="120">
        <v>141.5</v>
      </c>
      <c r="M147" s="48">
        <f>SUM(N147:O147)</f>
        <v>266.65999999999997</v>
      </c>
      <c r="N147" s="120">
        <v>125.28</v>
      </c>
      <c r="O147" s="120">
        <v>141.38</v>
      </c>
      <c r="P147" s="48">
        <f>SUM(Q147:R147)</f>
        <v>267.5</v>
      </c>
      <c r="Q147" s="120">
        <v>126.42</v>
      </c>
      <c r="R147" s="120">
        <v>141.08</v>
      </c>
      <c r="S147" s="48">
        <f>SUM(T147:U147)</f>
        <v>256.65</v>
      </c>
      <c r="T147" s="120">
        <v>115.57</v>
      </c>
      <c r="U147" s="120">
        <v>141.08</v>
      </c>
      <c r="V147" s="50">
        <f t="shared" si="23"/>
        <v>19.74230769230769</v>
      </c>
    </row>
    <row r="148" spans="1:22" s="18" customFormat="1" ht="15">
      <c r="A148" s="42">
        <v>135</v>
      </c>
      <c r="B148" s="13" t="s">
        <v>59</v>
      </c>
      <c r="C148" s="13" t="s">
        <v>28</v>
      </c>
      <c r="D148" s="40">
        <v>12</v>
      </c>
      <c r="E148" s="40"/>
      <c r="F148" s="42">
        <f>'[1]МКД'!$H$14</f>
        <v>16</v>
      </c>
      <c r="G148" s="48">
        <f>SUM(H148:I148)</f>
        <v>566</v>
      </c>
      <c r="H148" s="120">
        <v>149.65</v>
      </c>
      <c r="I148" s="120">
        <v>416.35</v>
      </c>
      <c r="J148" s="48">
        <f>SUM(K148:L148)</f>
        <v>589.65</v>
      </c>
      <c r="K148" s="120">
        <v>149.03</v>
      </c>
      <c r="L148" s="120">
        <v>440.62</v>
      </c>
      <c r="M148" s="48">
        <f>SUM(N148:O148)</f>
        <v>518.27</v>
      </c>
      <c r="N148" s="120">
        <v>164.49</v>
      </c>
      <c r="O148" s="120">
        <v>353.78</v>
      </c>
      <c r="P148" s="48">
        <f>SUM(Q148:R148)</f>
        <v>527.37</v>
      </c>
      <c r="Q148" s="120">
        <v>176.27</v>
      </c>
      <c r="R148" s="120">
        <v>351.1</v>
      </c>
      <c r="S148" s="48">
        <f>SUM(T148:U148)</f>
        <v>538.97</v>
      </c>
      <c r="T148" s="120">
        <v>187.99</v>
      </c>
      <c r="U148" s="120">
        <v>350.98</v>
      </c>
      <c r="V148" s="50">
        <f t="shared" si="23"/>
        <v>33.685625</v>
      </c>
    </row>
    <row r="149" spans="1:22" s="18" customFormat="1" ht="15">
      <c r="A149" s="42">
        <v>136</v>
      </c>
      <c r="B149" s="13" t="s">
        <v>59</v>
      </c>
      <c r="C149" s="13" t="s">
        <v>28</v>
      </c>
      <c r="D149" s="40">
        <v>14</v>
      </c>
      <c r="E149" s="40"/>
      <c r="F149" s="42">
        <f>'[1]МКД'!$H$15</f>
        <v>24</v>
      </c>
      <c r="G149" s="48">
        <f aca="true" t="shared" si="26" ref="G149:G155">SUM(H149:I149)</f>
        <v>418.95</v>
      </c>
      <c r="H149" s="120">
        <v>116.3</v>
      </c>
      <c r="I149" s="120">
        <v>302.65</v>
      </c>
      <c r="J149" s="48">
        <f aca="true" t="shared" si="27" ref="J149:J155">SUM(K149:L149)</f>
        <v>486.90999999999997</v>
      </c>
      <c r="K149" s="120">
        <v>136.29</v>
      </c>
      <c r="L149" s="120">
        <v>350.62</v>
      </c>
      <c r="M149" s="48">
        <f aca="true" t="shared" si="28" ref="M149:M155">SUM(N149:O149)</f>
        <v>386.46000000000004</v>
      </c>
      <c r="N149" s="120">
        <v>132.58</v>
      </c>
      <c r="O149" s="120">
        <v>253.88</v>
      </c>
      <c r="P149" s="48">
        <f aca="true" t="shared" si="29" ref="P149:P155">SUM(Q149:R149)</f>
        <v>347.94</v>
      </c>
      <c r="Q149" s="120">
        <v>133.55</v>
      </c>
      <c r="R149" s="120">
        <v>214.39</v>
      </c>
      <c r="S149" s="48">
        <f aca="true" t="shared" si="30" ref="S149:S155">SUM(T149:U149)</f>
        <v>345.54999999999995</v>
      </c>
      <c r="T149" s="120">
        <v>140.45</v>
      </c>
      <c r="U149" s="120">
        <v>205.1</v>
      </c>
      <c r="V149" s="50">
        <f t="shared" si="23"/>
        <v>14.397916666666665</v>
      </c>
    </row>
    <row r="150" spans="1:22" s="18" customFormat="1" ht="15">
      <c r="A150" s="42">
        <v>137</v>
      </c>
      <c r="B150" s="13" t="s">
        <v>59</v>
      </c>
      <c r="C150" s="13" t="s">
        <v>28</v>
      </c>
      <c r="D150" s="40">
        <v>16</v>
      </c>
      <c r="E150" s="40"/>
      <c r="F150" s="42">
        <f>'[1]МКД'!$H$16</f>
        <v>16</v>
      </c>
      <c r="G150" s="48">
        <f t="shared" si="26"/>
        <v>87.49</v>
      </c>
      <c r="H150" s="120">
        <v>22.27</v>
      </c>
      <c r="I150" s="120">
        <v>65.22</v>
      </c>
      <c r="J150" s="48">
        <f t="shared" si="27"/>
        <v>143.14</v>
      </c>
      <c r="K150" s="120">
        <v>32.91</v>
      </c>
      <c r="L150" s="120">
        <v>110.23</v>
      </c>
      <c r="M150" s="48">
        <f t="shared" si="28"/>
        <v>67.41</v>
      </c>
      <c r="N150" s="120">
        <v>33.24</v>
      </c>
      <c r="O150" s="120">
        <v>34.17</v>
      </c>
      <c r="P150" s="48">
        <f t="shared" si="29"/>
        <v>37.89</v>
      </c>
      <c r="Q150" s="120">
        <v>33.05</v>
      </c>
      <c r="R150" s="120">
        <v>4.84</v>
      </c>
      <c r="S150" s="48">
        <f t="shared" si="30"/>
        <v>40.370000000000005</v>
      </c>
      <c r="T150" s="120">
        <v>36.59</v>
      </c>
      <c r="U150" s="120">
        <v>3.78</v>
      </c>
      <c r="V150" s="50">
        <f t="shared" si="23"/>
        <v>2.5231250000000003</v>
      </c>
    </row>
    <row r="151" spans="1:22" s="18" customFormat="1" ht="15">
      <c r="A151" s="42">
        <v>138</v>
      </c>
      <c r="B151" s="13" t="s">
        <v>59</v>
      </c>
      <c r="C151" s="13" t="s">
        <v>28</v>
      </c>
      <c r="D151" s="137">
        <v>43</v>
      </c>
      <c r="E151" s="40" t="s">
        <v>17</v>
      </c>
      <c r="F151" s="42">
        <f>'[1]МКД'!$H$17</f>
        <v>12</v>
      </c>
      <c r="G151" s="48">
        <f t="shared" si="26"/>
        <v>130.09</v>
      </c>
      <c r="H151" s="120">
        <v>110.22</v>
      </c>
      <c r="I151" s="120">
        <v>19.87</v>
      </c>
      <c r="J151" s="48">
        <f t="shared" si="27"/>
        <v>138.27</v>
      </c>
      <c r="K151" s="120">
        <v>118.4</v>
      </c>
      <c r="L151" s="120">
        <v>19.87</v>
      </c>
      <c r="M151" s="48">
        <f t="shared" si="28"/>
        <v>138.03</v>
      </c>
      <c r="N151" s="120">
        <v>118.88</v>
      </c>
      <c r="O151" s="120">
        <v>19.15</v>
      </c>
      <c r="P151" s="48">
        <f t="shared" si="29"/>
        <v>133.93</v>
      </c>
      <c r="Q151" s="120">
        <v>114.78</v>
      </c>
      <c r="R151" s="120">
        <v>19.15</v>
      </c>
      <c r="S151" s="48">
        <f t="shared" si="30"/>
        <v>135.96</v>
      </c>
      <c r="T151" s="120">
        <v>116.81</v>
      </c>
      <c r="U151" s="120">
        <v>19.15</v>
      </c>
      <c r="V151" s="50">
        <f t="shared" si="23"/>
        <v>11.33</v>
      </c>
    </row>
    <row r="152" spans="1:22" s="18" customFormat="1" ht="15">
      <c r="A152" s="42">
        <v>139</v>
      </c>
      <c r="B152" s="13" t="s">
        <v>59</v>
      </c>
      <c r="C152" s="13" t="s">
        <v>28</v>
      </c>
      <c r="D152" s="40">
        <v>45</v>
      </c>
      <c r="E152" s="40" t="s">
        <v>17</v>
      </c>
      <c r="F152" s="42">
        <v>12</v>
      </c>
      <c r="G152" s="48">
        <f t="shared" si="26"/>
        <v>0.18999999999999995</v>
      </c>
      <c r="H152" s="120">
        <v>-0.5</v>
      </c>
      <c r="I152" s="120">
        <v>0.69</v>
      </c>
      <c r="J152" s="48">
        <f t="shared" si="27"/>
        <v>1.3399999999999999</v>
      </c>
      <c r="K152" s="120">
        <v>2.34</v>
      </c>
      <c r="L152" s="120">
        <v>-1</v>
      </c>
      <c r="M152" s="48">
        <f t="shared" si="28"/>
        <v>5.42</v>
      </c>
      <c r="N152" s="120">
        <v>6.42</v>
      </c>
      <c r="O152" s="120">
        <v>-1</v>
      </c>
      <c r="P152" s="48">
        <f t="shared" si="29"/>
        <v>5.6</v>
      </c>
      <c r="Q152" s="120">
        <v>6.6</v>
      </c>
      <c r="R152" s="120">
        <v>-1</v>
      </c>
      <c r="S152" s="48">
        <f t="shared" si="30"/>
        <v>6.199999999999999</v>
      </c>
      <c r="T152" s="120">
        <v>8.54</v>
      </c>
      <c r="U152" s="120">
        <v>-2.34</v>
      </c>
      <c r="V152" s="50">
        <f t="shared" si="23"/>
        <v>0.5166666666666666</v>
      </c>
    </row>
    <row r="153" spans="1:22" s="18" customFormat="1" ht="15">
      <c r="A153" s="42">
        <v>140</v>
      </c>
      <c r="B153" s="13" t="s">
        <v>59</v>
      </c>
      <c r="C153" s="13" t="s">
        <v>28</v>
      </c>
      <c r="D153" s="40">
        <v>47</v>
      </c>
      <c r="E153" s="40" t="s">
        <v>17</v>
      </c>
      <c r="F153" s="42">
        <f>'[1]МКД'!$H$19</f>
        <v>12</v>
      </c>
      <c r="G153" s="48">
        <f t="shared" si="26"/>
        <v>6.6</v>
      </c>
      <c r="H153" s="120">
        <v>8.91</v>
      </c>
      <c r="I153" s="120">
        <v>-2.31</v>
      </c>
      <c r="J153" s="48">
        <f t="shared" si="27"/>
        <v>10.299999999999999</v>
      </c>
      <c r="K153" s="120">
        <v>12.61</v>
      </c>
      <c r="L153" s="120">
        <v>-2.31</v>
      </c>
      <c r="M153" s="48">
        <f t="shared" si="28"/>
        <v>11.1</v>
      </c>
      <c r="N153" s="120">
        <v>13.41</v>
      </c>
      <c r="O153" s="120">
        <v>-2.31</v>
      </c>
      <c r="P153" s="48">
        <f t="shared" si="29"/>
        <v>15.44</v>
      </c>
      <c r="Q153" s="120">
        <v>17.75</v>
      </c>
      <c r="R153" s="120">
        <v>-2.31</v>
      </c>
      <c r="S153" s="48">
        <f t="shared" si="30"/>
        <v>8.78</v>
      </c>
      <c r="T153" s="120">
        <v>11.09</v>
      </c>
      <c r="U153" s="120">
        <v>-2.31</v>
      </c>
      <c r="V153" s="50">
        <f t="shared" si="23"/>
        <v>0.7316666666666666</v>
      </c>
    </row>
    <row r="154" spans="1:22" s="18" customFormat="1" ht="15">
      <c r="A154" s="42">
        <v>141</v>
      </c>
      <c r="B154" s="13" t="s">
        <v>59</v>
      </c>
      <c r="C154" s="13" t="s">
        <v>28</v>
      </c>
      <c r="D154" s="40">
        <v>48</v>
      </c>
      <c r="E154" s="40"/>
      <c r="F154" s="42">
        <f>'[1]МКД'!$H$20</f>
        <v>12</v>
      </c>
      <c r="G154" s="48">
        <f t="shared" si="26"/>
        <v>677.48</v>
      </c>
      <c r="H154" s="120">
        <v>295</v>
      </c>
      <c r="I154" s="120">
        <v>382.48</v>
      </c>
      <c r="J154" s="48">
        <f t="shared" si="27"/>
        <v>690.45</v>
      </c>
      <c r="K154" s="120">
        <v>298.93</v>
      </c>
      <c r="L154" s="120">
        <v>391.52</v>
      </c>
      <c r="M154" s="48">
        <f t="shared" si="28"/>
        <v>712.0699999999999</v>
      </c>
      <c r="N154" s="120">
        <v>299.75</v>
      </c>
      <c r="O154" s="120">
        <v>412.32</v>
      </c>
      <c r="P154" s="48">
        <f t="shared" si="29"/>
        <v>696.7</v>
      </c>
      <c r="Q154" s="120">
        <v>302.81</v>
      </c>
      <c r="R154" s="120">
        <v>393.89</v>
      </c>
      <c r="S154" s="48">
        <f t="shared" si="30"/>
        <v>712.3199999999999</v>
      </c>
      <c r="T154" s="120">
        <v>303.25</v>
      </c>
      <c r="U154" s="120">
        <v>409.07</v>
      </c>
      <c r="V154" s="50">
        <f t="shared" si="23"/>
        <v>59.35999999999999</v>
      </c>
    </row>
    <row r="155" spans="1:22" s="18" customFormat="1" ht="15">
      <c r="A155" s="42">
        <v>142</v>
      </c>
      <c r="B155" s="13" t="s">
        <v>59</v>
      </c>
      <c r="C155" s="13" t="s">
        <v>28</v>
      </c>
      <c r="D155" s="40">
        <v>48</v>
      </c>
      <c r="E155" s="40" t="s">
        <v>63</v>
      </c>
      <c r="F155" s="42">
        <f>'[1]МКД'!$H$21</f>
        <v>12</v>
      </c>
      <c r="G155" s="48">
        <f t="shared" si="26"/>
        <v>107.09</v>
      </c>
      <c r="H155" s="120">
        <v>66.26</v>
      </c>
      <c r="I155" s="120">
        <v>40.83</v>
      </c>
      <c r="J155" s="48">
        <f t="shared" si="27"/>
        <v>124.01</v>
      </c>
      <c r="K155" s="120">
        <v>72.76</v>
      </c>
      <c r="L155" s="120">
        <v>51.25</v>
      </c>
      <c r="M155" s="48">
        <f t="shared" si="28"/>
        <v>125.15</v>
      </c>
      <c r="N155" s="120">
        <v>75.84</v>
      </c>
      <c r="O155" s="120">
        <v>49.31</v>
      </c>
      <c r="P155" s="48">
        <f t="shared" si="29"/>
        <v>135.26</v>
      </c>
      <c r="Q155" s="120">
        <v>78.74</v>
      </c>
      <c r="R155" s="120">
        <v>56.52</v>
      </c>
      <c r="S155" s="48">
        <f t="shared" si="30"/>
        <v>138.63</v>
      </c>
      <c r="T155" s="120">
        <v>79.02</v>
      </c>
      <c r="U155" s="120">
        <v>59.61</v>
      </c>
      <c r="V155" s="50">
        <f t="shared" si="23"/>
        <v>11.5525</v>
      </c>
    </row>
    <row r="156" spans="1:23" s="221" customFormat="1" ht="15">
      <c r="A156" s="217"/>
      <c r="B156" s="15" t="s">
        <v>8</v>
      </c>
      <c r="C156" s="217"/>
      <c r="D156" s="218"/>
      <c r="E156" s="218"/>
      <c r="F156" s="218">
        <f>SUM(F7:F155)</f>
        <v>2082</v>
      </c>
      <c r="G156" s="219">
        <f>SUM(G7:G155)</f>
        <v>43401.27000000001</v>
      </c>
      <c r="H156" s="219">
        <f>SUM(H7:H155)</f>
        <v>18583.089999999993</v>
      </c>
      <c r="I156" s="219">
        <f>SUM(I7:I155)</f>
        <v>24818.179999999997</v>
      </c>
      <c r="J156" s="219">
        <f>SUM(J7:J155)</f>
        <v>44673.096000000005</v>
      </c>
      <c r="K156" s="219">
        <f>SUM(K7:K155)</f>
        <v>19547.696000000004</v>
      </c>
      <c r="L156" s="219">
        <f>SUM(L7:L155)</f>
        <v>25125.399999999987</v>
      </c>
      <c r="M156" s="219">
        <f>SUM(M7:M155)</f>
        <v>44844.10000000001</v>
      </c>
      <c r="N156" s="219">
        <f>SUM(N7:N155)</f>
        <v>19988.010000000006</v>
      </c>
      <c r="O156" s="219">
        <f>SUM(O7:O155)</f>
        <v>24856.09</v>
      </c>
      <c r="P156" s="219">
        <f>SUM(P7:P155)</f>
        <v>44445.88000000001</v>
      </c>
      <c r="Q156" s="219">
        <f>SUM(Q7:Q155)</f>
        <v>19986.019999999997</v>
      </c>
      <c r="R156" s="219">
        <f>SUM(R7:R155)</f>
        <v>24459.970000000005</v>
      </c>
      <c r="S156" s="219">
        <f>SUM(S7:S155)</f>
        <v>45599.22000000002</v>
      </c>
      <c r="T156" s="219">
        <f>SUM(T7:T155)</f>
        <v>20759.69</v>
      </c>
      <c r="U156" s="219">
        <f>SUM(U7:U155)</f>
        <v>24839.62999999999</v>
      </c>
      <c r="V156" s="46"/>
      <c r="W156" s="220"/>
    </row>
    <row r="157" spans="1:22" s="18" customFormat="1" ht="15">
      <c r="A157" s="222" t="s">
        <v>90</v>
      </c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</row>
    <row r="158" spans="1:22" s="18" customFormat="1" ht="15">
      <c r="A158" s="42">
        <v>1</v>
      </c>
      <c r="B158" s="13" t="s">
        <v>59</v>
      </c>
      <c r="C158" s="13" t="s">
        <v>62</v>
      </c>
      <c r="D158" s="40">
        <v>1</v>
      </c>
      <c r="E158" s="40"/>
      <c r="F158" s="11">
        <f>'[1]МКД'!$H$7</f>
        <v>16</v>
      </c>
      <c r="G158" s="120">
        <f>H158+I158</f>
        <v>47.949999999999996</v>
      </c>
      <c r="H158" s="120">
        <v>13.69</v>
      </c>
      <c r="I158" s="120">
        <v>34.26</v>
      </c>
      <c r="J158" s="120">
        <f>K158+L158</f>
        <v>47.949999999999996</v>
      </c>
      <c r="K158" s="120">
        <v>13.69</v>
      </c>
      <c r="L158" s="120">
        <v>34.26</v>
      </c>
      <c r="M158" s="120">
        <f>N158+O158</f>
        <v>47.949999999999996</v>
      </c>
      <c r="N158" s="120">
        <v>13.69</v>
      </c>
      <c r="O158" s="120">
        <v>34.26</v>
      </c>
      <c r="P158" s="120">
        <f>Q158+R158</f>
        <v>47.949999999999996</v>
      </c>
      <c r="Q158" s="120">
        <v>13.69</v>
      </c>
      <c r="R158" s="120">
        <v>34.26</v>
      </c>
      <c r="S158" s="120">
        <f>T158+U158</f>
        <v>47.949999999999996</v>
      </c>
      <c r="T158" s="120">
        <v>13.69</v>
      </c>
      <c r="U158" s="120">
        <v>34.26</v>
      </c>
      <c r="V158" s="50">
        <f>S158/F158</f>
        <v>2.9968749999999997</v>
      </c>
    </row>
    <row r="159" spans="1:22" s="18" customFormat="1" ht="15" hidden="1" outlineLevel="1">
      <c r="A159" s="42"/>
      <c r="B159" s="13" t="s">
        <v>59</v>
      </c>
      <c r="C159" s="13" t="s">
        <v>62</v>
      </c>
      <c r="D159" s="40">
        <v>5</v>
      </c>
      <c r="E159" s="40"/>
      <c r="F159" s="11"/>
      <c r="G159" s="120">
        <f aca="true" t="shared" si="31" ref="G159:G232">H159+I159</f>
        <v>71.71000000000001</v>
      </c>
      <c r="H159" s="120">
        <v>46.74</v>
      </c>
      <c r="I159" s="120">
        <v>24.97</v>
      </c>
      <c r="J159" s="120">
        <f aca="true" t="shared" si="32" ref="J159:J232">K159+L159</f>
        <v>71.71000000000001</v>
      </c>
      <c r="K159" s="120">
        <v>46.74</v>
      </c>
      <c r="L159" s="120">
        <v>24.97</v>
      </c>
      <c r="M159" s="120">
        <f aca="true" t="shared" si="33" ref="M159:M232">N159+O159</f>
        <v>71.71000000000001</v>
      </c>
      <c r="N159" s="120">
        <v>46.74</v>
      </c>
      <c r="O159" s="120">
        <v>24.97</v>
      </c>
      <c r="P159" s="120">
        <f aca="true" t="shared" si="34" ref="P159:P232">Q159+R159</f>
        <v>71.71000000000001</v>
      </c>
      <c r="Q159" s="120">
        <v>46.74</v>
      </c>
      <c r="R159" s="120">
        <v>24.97</v>
      </c>
      <c r="S159" s="120"/>
      <c r="T159" s="120"/>
      <c r="U159" s="120"/>
      <c r="V159" s="50"/>
    </row>
    <row r="160" spans="1:22" s="18" customFormat="1" ht="15" collapsed="1">
      <c r="A160" s="42">
        <v>2</v>
      </c>
      <c r="B160" s="13" t="s">
        <v>59</v>
      </c>
      <c r="C160" s="13" t="s">
        <v>62</v>
      </c>
      <c r="D160" s="40">
        <v>44</v>
      </c>
      <c r="E160" s="40"/>
      <c r="F160" s="11">
        <v>33</v>
      </c>
      <c r="G160" s="120">
        <f t="shared" si="31"/>
        <v>2.87</v>
      </c>
      <c r="H160" s="120">
        <v>2.87</v>
      </c>
      <c r="I160" s="120"/>
      <c r="J160" s="120">
        <f t="shared" si="32"/>
        <v>2.87</v>
      </c>
      <c r="K160" s="120">
        <v>2.87</v>
      </c>
      <c r="L160" s="120"/>
      <c r="M160" s="120">
        <f t="shared" si="33"/>
        <v>2.87</v>
      </c>
      <c r="N160" s="120">
        <v>2.87</v>
      </c>
      <c r="O160" s="120"/>
      <c r="P160" s="120">
        <f t="shared" si="34"/>
        <v>2.87</v>
      </c>
      <c r="Q160" s="120">
        <v>2.87</v>
      </c>
      <c r="R160" s="120"/>
      <c r="S160" s="120">
        <f aca="true" t="shared" si="35" ref="S159:S232">T160+U160</f>
        <v>2.87</v>
      </c>
      <c r="T160" s="120">
        <v>2.87</v>
      </c>
      <c r="U160" s="120"/>
      <c r="V160" s="50">
        <f aca="true" t="shared" si="36" ref="V159:V222">S160/F160</f>
        <v>0.08696969696969697</v>
      </c>
    </row>
    <row r="161" spans="1:22" s="18" customFormat="1" ht="15">
      <c r="A161" s="42">
        <v>3</v>
      </c>
      <c r="B161" s="13" t="s">
        <v>59</v>
      </c>
      <c r="C161" s="13" t="s">
        <v>62</v>
      </c>
      <c r="D161" s="40">
        <v>52</v>
      </c>
      <c r="E161" s="40"/>
      <c r="F161" s="42">
        <f>'[1]МКД'!$H$22</f>
        <v>6</v>
      </c>
      <c r="G161" s="120">
        <f t="shared" si="31"/>
        <v>111.06</v>
      </c>
      <c r="H161" s="120">
        <v>84.66</v>
      </c>
      <c r="I161" s="120">
        <v>26.4</v>
      </c>
      <c r="J161" s="120">
        <f t="shared" si="32"/>
        <v>111.06</v>
      </c>
      <c r="K161" s="120">
        <v>84.66</v>
      </c>
      <c r="L161" s="120">
        <v>26.4</v>
      </c>
      <c r="M161" s="120">
        <f t="shared" si="33"/>
        <v>111.06</v>
      </c>
      <c r="N161" s="120">
        <v>84.66</v>
      </c>
      <c r="O161" s="120">
        <v>26.4</v>
      </c>
      <c r="P161" s="120">
        <f t="shared" si="34"/>
        <v>111.06</v>
      </c>
      <c r="Q161" s="120">
        <v>84.66</v>
      </c>
      <c r="R161" s="120">
        <v>26.4</v>
      </c>
      <c r="S161" s="120">
        <f t="shared" si="35"/>
        <v>111.06</v>
      </c>
      <c r="T161" s="120">
        <v>84.66</v>
      </c>
      <c r="U161" s="120">
        <v>26.4</v>
      </c>
      <c r="V161" s="50">
        <f t="shared" si="36"/>
        <v>18.51</v>
      </c>
    </row>
    <row r="162" spans="1:22" s="18" customFormat="1" ht="15">
      <c r="A162" s="42">
        <v>4</v>
      </c>
      <c r="B162" s="13" t="s">
        <v>59</v>
      </c>
      <c r="C162" s="13" t="s">
        <v>62</v>
      </c>
      <c r="D162" s="40">
        <v>66</v>
      </c>
      <c r="E162" s="40" t="s">
        <v>17</v>
      </c>
      <c r="F162" s="11">
        <f>'[2]МКД'!$H$231</f>
        <v>2</v>
      </c>
      <c r="G162" s="120">
        <f t="shared" si="31"/>
        <v>58</v>
      </c>
      <c r="H162" s="120">
        <v>57.27</v>
      </c>
      <c r="I162" s="120">
        <v>0.73</v>
      </c>
      <c r="J162" s="120">
        <f t="shared" si="32"/>
        <v>58</v>
      </c>
      <c r="K162" s="120">
        <v>57.27</v>
      </c>
      <c r="L162" s="120">
        <v>0.73</v>
      </c>
      <c r="M162" s="120">
        <f t="shared" si="33"/>
        <v>58</v>
      </c>
      <c r="N162" s="120">
        <v>57.27</v>
      </c>
      <c r="O162" s="120">
        <v>0.73</v>
      </c>
      <c r="P162" s="120">
        <f t="shared" si="34"/>
        <v>58</v>
      </c>
      <c r="Q162" s="120">
        <v>57.27</v>
      </c>
      <c r="R162" s="120">
        <v>0.73</v>
      </c>
      <c r="S162" s="120">
        <f t="shared" si="35"/>
        <v>58</v>
      </c>
      <c r="T162" s="120">
        <v>57.27</v>
      </c>
      <c r="U162" s="120">
        <v>0.73</v>
      </c>
      <c r="V162" s="50">
        <f t="shared" si="36"/>
        <v>29</v>
      </c>
    </row>
    <row r="163" spans="1:22" s="18" customFormat="1" ht="15">
      <c r="A163" s="42">
        <v>5</v>
      </c>
      <c r="B163" s="13" t="s">
        <v>59</v>
      </c>
      <c r="C163" s="13" t="s">
        <v>62</v>
      </c>
      <c r="D163" s="40">
        <v>75</v>
      </c>
      <c r="E163" s="40"/>
      <c r="F163" s="42">
        <f>'[1]МКД'!$H$23</f>
        <v>2</v>
      </c>
      <c r="G163" s="120">
        <f t="shared" si="31"/>
        <v>-2.64</v>
      </c>
      <c r="H163" s="120">
        <v>-2.62</v>
      </c>
      <c r="I163" s="120">
        <v>-0.02</v>
      </c>
      <c r="J163" s="120">
        <f t="shared" si="32"/>
        <v>-2.64</v>
      </c>
      <c r="K163" s="120">
        <v>-2.62</v>
      </c>
      <c r="L163" s="120">
        <v>-0.02</v>
      </c>
      <c r="M163" s="120">
        <f t="shared" si="33"/>
        <v>-2.64</v>
      </c>
      <c r="N163" s="120">
        <v>-2.62</v>
      </c>
      <c r="O163" s="120">
        <v>-0.02</v>
      </c>
      <c r="P163" s="120">
        <f t="shared" si="34"/>
        <v>-2.64</v>
      </c>
      <c r="Q163" s="120">
        <v>-2.62</v>
      </c>
      <c r="R163" s="120">
        <v>-0.02</v>
      </c>
      <c r="S163" s="120">
        <f t="shared" si="35"/>
        <v>-2.64</v>
      </c>
      <c r="T163" s="120">
        <v>-2.62</v>
      </c>
      <c r="U163" s="120">
        <v>-0.02</v>
      </c>
      <c r="V163" s="50">
        <f t="shared" si="36"/>
        <v>-1.32</v>
      </c>
    </row>
    <row r="164" spans="1:22" s="18" customFormat="1" ht="15">
      <c r="A164" s="42">
        <v>6</v>
      </c>
      <c r="B164" s="13" t="s">
        <v>59</v>
      </c>
      <c r="C164" s="13" t="s">
        <v>21</v>
      </c>
      <c r="D164" s="40">
        <v>6</v>
      </c>
      <c r="E164" s="40"/>
      <c r="F164" s="42">
        <f>'[2]МКД'!$H$232</f>
        <v>12</v>
      </c>
      <c r="G164" s="120">
        <f t="shared" si="31"/>
        <v>-0.78</v>
      </c>
      <c r="H164" s="120">
        <v>0.24</v>
      </c>
      <c r="I164" s="120">
        <v>-1.02</v>
      </c>
      <c r="J164" s="120">
        <f t="shared" si="32"/>
        <v>-2.0700000000000003</v>
      </c>
      <c r="K164" s="120">
        <v>0.24</v>
      </c>
      <c r="L164" s="120">
        <v>-2.31</v>
      </c>
      <c r="M164" s="120">
        <f t="shared" si="33"/>
        <v>-2.0700000000000003</v>
      </c>
      <c r="N164" s="120">
        <v>0.24</v>
      </c>
      <c r="O164" s="120">
        <v>-2.31</v>
      </c>
      <c r="P164" s="120">
        <f t="shared" si="34"/>
        <v>-2.0700000000000003</v>
      </c>
      <c r="Q164" s="120">
        <v>0.24</v>
      </c>
      <c r="R164" s="120">
        <v>-2.31</v>
      </c>
      <c r="S164" s="120">
        <f t="shared" si="35"/>
        <v>-2.0700000000000003</v>
      </c>
      <c r="T164" s="120">
        <v>0.24</v>
      </c>
      <c r="U164" s="120">
        <v>-2.31</v>
      </c>
      <c r="V164" s="50">
        <f t="shared" si="36"/>
        <v>-0.17250000000000001</v>
      </c>
    </row>
    <row r="165" spans="1:22" s="18" customFormat="1" ht="15">
      <c r="A165" s="42">
        <v>7</v>
      </c>
      <c r="B165" s="13" t="s">
        <v>59</v>
      </c>
      <c r="C165" s="13" t="s">
        <v>67</v>
      </c>
      <c r="D165" s="40">
        <v>2</v>
      </c>
      <c r="E165" s="40"/>
      <c r="F165" s="11">
        <f>'[1]МКД'!$H$63</f>
        <v>12</v>
      </c>
      <c r="G165" s="120">
        <f t="shared" si="31"/>
        <v>60.9</v>
      </c>
      <c r="H165" s="120">
        <v>13.04</v>
      </c>
      <c r="I165" s="120">
        <v>47.86</v>
      </c>
      <c r="J165" s="120">
        <f t="shared" si="32"/>
        <v>60.9</v>
      </c>
      <c r="K165" s="120">
        <v>13.04</v>
      </c>
      <c r="L165" s="120">
        <v>47.86</v>
      </c>
      <c r="M165" s="120">
        <f t="shared" si="33"/>
        <v>60.9</v>
      </c>
      <c r="N165" s="120">
        <v>13.04</v>
      </c>
      <c r="O165" s="120">
        <v>47.86</v>
      </c>
      <c r="P165" s="120">
        <f t="shared" si="34"/>
        <v>60.9</v>
      </c>
      <c r="Q165" s="120">
        <v>13.04</v>
      </c>
      <c r="R165" s="120">
        <v>47.86</v>
      </c>
      <c r="S165" s="120">
        <f t="shared" si="35"/>
        <v>60.9</v>
      </c>
      <c r="T165" s="120">
        <v>13.04</v>
      </c>
      <c r="U165" s="120">
        <v>47.86</v>
      </c>
      <c r="V165" s="50">
        <f t="shared" si="36"/>
        <v>5.075</v>
      </c>
    </row>
    <row r="166" spans="1:22" s="18" customFormat="1" ht="15">
      <c r="A166" s="42">
        <v>8</v>
      </c>
      <c r="B166" s="13" t="s">
        <v>59</v>
      </c>
      <c r="C166" s="13" t="s">
        <v>85</v>
      </c>
      <c r="D166" s="40">
        <v>17</v>
      </c>
      <c r="E166" s="40"/>
      <c r="F166" s="11">
        <v>12</v>
      </c>
      <c r="G166" s="120">
        <f t="shared" si="31"/>
        <v>48.160000000000004</v>
      </c>
      <c r="H166" s="120">
        <v>47.89</v>
      </c>
      <c r="I166" s="120">
        <v>0.27</v>
      </c>
      <c r="J166" s="120">
        <f t="shared" si="32"/>
        <v>48.160000000000004</v>
      </c>
      <c r="K166" s="120">
        <v>47.89</v>
      </c>
      <c r="L166" s="120">
        <v>0.27</v>
      </c>
      <c r="M166" s="120">
        <f t="shared" si="33"/>
        <v>48.160000000000004</v>
      </c>
      <c r="N166" s="120">
        <v>47.89</v>
      </c>
      <c r="O166" s="120">
        <v>0.27</v>
      </c>
      <c r="P166" s="120">
        <f t="shared" si="34"/>
        <v>48.160000000000004</v>
      </c>
      <c r="Q166" s="120">
        <v>47.89</v>
      </c>
      <c r="R166" s="120">
        <v>0.27</v>
      </c>
      <c r="S166" s="120">
        <f t="shared" si="35"/>
        <v>48.160000000000004</v>
      </c>
      <c r="T166" s="120">
        <v>47.89</v>
      </c>
      <c r="U166" s="120">
        <v>0.27</v>
      </c>
      <c r="V166" s="50">
        <f t="shared" si="36"/>
        <v>4.013333333333334</v>
      </c>
    </row>
    <row r="167" spans="1:22" s="18" customFormat="1" ht="15">
      <c r="A167" s="42">
        <v>9</v>
      </c>
      <c r="B167" s="13" t="s">
        <v>59</v>
      </c>
      <c r="C167" s="13" t="s">
        <v>64</v>
      </c>
      <c r="D167" s="40">
        <v>9</v>
      </c>
      <c r="E167" s="40" t="s">
        <v>17</v>
      </c>
      <c r="F167" s="42">
        <f>'[1]МКД'!$H$33</f>
        <v>26</v>
      </c>
      <c r="G167" s="120">
        <f t="shared" si="31"/>
        <v>401.25</v>
      </c>
      <c r="H167" s="120">
        <v>235.62</v>
      </c>
      <c r="I167" s="120">
        <v>165.63</v>
      </c>
      <c r="J167" s="120">
        <f t="shared" si="32"/>
        <v>401.25</v>
      </c>
      <c r="K167" s="120">
        <v>235.62</v>
      </c>
      <c r="L167" s="120">
        <v>165.63</v>
      </c>
      <c r="M167" s="120">
        <f t="shared" si="33"/>
        <v>396.25</v>
      </c>
      <c r="N167" s="120">
        <v>230.62</v>
      </c>
      <c r="O167" s="120">
        <v>165.63</v>
      </c>
      <c r="P167" s="120">
        <f t="shared" si="34"/>
        <v>391.56</v>
      </c>
      <c r="Q167" s="120">
        <v>225.93</v>
      </c>
      <c r="R167" s="120">
        <v>165.63</v>
      </c>
      <c r="S167" s="120">
        <f t="shared" si="35"/>
        <v>391.56</v>
      </c>
      <c r="T167" s="120">
        <v>225.93</v>
      </c>
      <c r="U167" s="120">
        <v>165.63</v>
      </c>
      <c r="V167" s="50">
        <f t="shared" si="36"/>
        <v>15.06</v>
      </c>
    </row>
    <row r="168" spans="1:23" s="18" customFormat="1" ht="15">
      <c r="A168" s="42">
        <v>10</v>
      </c>
      <c r="B168" s="13" t="s">
        <v>59</v>
      </c>
      <c r="C168" s="13" t="s">
        <v>64</v>
      </c>
      <c r="D168" s="40">
        <v>9</v>
      </c>
      <c r="E168" s="40" t="s">
        <v>18</v>
      </c>
      <c r="F168" s="42">
        <v>5</v>
      </c>
      <c r="G168" s="120">
        <f t="shared" si="31"/>
        <v>3.6799999999999997</v>
      </c>
      <c r="H168" s="120">
        <v>0.34</v>
      </c>
      <c r="I168" s="120">
        <v>3.34</v>
      </c>
      <c r="J168" s="120">
        <f t="shared" si="32"/>
        <v>3.6799999999999997</v>
      </c>
      <c r="K168" s="120">
        <v>0.34</v>
      </c>
      <c r="L168" s="120">
        <v>3.34</v>
      </c>
      <c r="M168" s="120">
        <f t="shared" si="33"/>
        <v>3.6799999999999997</v>
      </c>
      <c r="N168" s="120">
        <v>0.34</v>
      </c>
      <c r="O168" s="120">
        <v>3.34</v>
      </c>
      <c r="P168" s="120">
        <f t="shared" si="34"/>
        <v>3.6799999999999997</v>
      </c>
      <c r="Q168" s="120">
        <v>0.34</v>
      </c>
      <c r="R168" s="120">
        <v>3.34</v>
      </c>
      <c r="S168" s="120">
        <f t="shared" si="35"/>
        <v>3.6799999999999997</v>
      </c>
      <c r="T168" s="120">
        <v>0.34</v>
      </c>
      <c r="U168" s="120">
        <v>3.34</v>
      </c>
      <c r="V168" s="50">
        <f t="shared" si="36"/>
        <v>0.736</v>
      </c>
      <c r="W168" s="158">
        <v>44229</v>
      </c>
    </row>
    <row r="169" spans="1:22" s="18" customFormat="1" ht="15">
      <c r="A169" s="42">
        <v>11</v>
      </c>
      <c r="B169" s="13" t="s">
        <v>59</v>
      </c>
      <c r="C169" s="13" t="s">
        <v>64</v>
      </c>
      <c r="D169" s="40">
        <v>14</v>
      </c>
      <c r="E169" s="40"/>
      <c r="F169" s="42">
        <f>'[2]МКД'!$H$235</f>
        <v>8</v>
      </c>
      <c r="G169" s="120">
        <f t="shared" si="31"/>
        <v>125.86</v>
      </c>
      <c r="H169" s="120">
        <v>124.46</v>
      </c>
      <c r="I169" s="120">
        <v>1.4</v>
      </c>
      <c r="J169" s="120">
        <f t="shared" si="32"/>
        <v>125.86</v>
      </c>
      <c r="K169" s="120">
        <v>124.46</v>
      </c>
      <c r="L169" s="120">
        <v>1.4</v>
      </c>
      <c r="M169" s="120">
        <f t="shared" si="33"/>
        <v>125.86</v>
      </c>
      <c r="N169" s="120">
        <v>124.46</v>
      </c>
      <c r="O169" s="120">
        <v>1.4</v>
      </c>
      <c r="P169" s="120">
        <f t="shared" si="34"/>
        <v>125.86</v>
      </c>
      <c r="Q169" s="120">
        <v>124.46</v>
      </c>
      <c r="R169" s="120">
        <v>1.4</v>
      </c>
      <c r="S169" s="120">
        <f t="shared" si="35"/>
        <v>125.86</v>
      </c>
      <c r="T169" s="120">
        <v>124.46</v>
      </c>
      <c r="U169" s="120">
        <v>1.4</v>
      </c>
      <c r="V169" s="50">
        <f t="shared" si="36"/>
        <v>15.7325</v>
      </c>
    </row>
    <row r="170" spans="1:22" s="18" customFormat="1" ht="15">
      <c r="A170" s="42">
        <v>12</v>
      </c>
      <c r="B170" s="13" t="s">
        <v>59</v>
      </c>
      <c r="C170" s="13" t="s">
        <v>64</v>
      </c>
      <c r="D170" s="40">
        <v>28</v>
      </c>
      <c r="E170" s="40"/>
      <c r="F170" s="11">
        <v>8</v>
      </c>
      <c r="G170" s="120">
        <f t="shared" si="31"/>
        <v>38.2</v>
      </c>
      <c r="H170" s="120">
        <v>38.2</v>
      </c>
      <c r="I170" s="120"/>
      <c r="J170" s="120">
        <f t="shared" si="32"/>
        <v>38.2</v>
      </c>
      <c r="K170" s="120">
        <v>38.2</v>
      </c>
      <c r="L170" s="120"/>
      <c r="M170" s="120">
        <f t="shared" si="33"/>
        <v>38.2</v>
      </c>
      <c r="N170" s="120">
        <v>38.2</v>
      </c>
      <c r="O170" s="120"/>
      <c r="P170" s="120">
        <f t="shared" si="34"/>
        <v>38.2</v>
      </c>
      <c r="Q170" s="120">
        <v>38.2</v>
      </c>
      <c r="R170" s="120"/>
      <c r="S170" s="120">
        <f t="shared" si="35"/>
        <v>38.2</v>
      </c>
      <c r="T170" s="120">
        <v>38.2</v>
      </c>
      <c r="U170" s="120"/>
      <c r="V170" s="50">
        <f t="shared" si="36"/>
        <v>4.775</v>
      </c>
    </row>
    <row r="171" spans="1:22" s="18" customFormat="1" ht="15">
      <c r="A171" s="42">
        <v>13</v>
      </c>
      <c r="B171" s="13" t="s">
        <v>59</v>
      </c>
      <c r="C171" s="13" t="s">
        <v>32</v>
      </c>
      <c r="D171" s="40">
        <v>16</v>
      </c>
      <c r="E171" s="40"/>
      <c r="F171" s="11">
        <v>5</v>
      </c>
      <c r="G171" s="120">
        <f t="shared" si="31"/>
        <v>0.94</v>
      </c>
      <c r="H171" s="120">
        <v>1.67</v>
      </c>
      <c r="I171" s="120">
        <v>-0.73</v>
      </c>
      <c r="J171" s="120">
        <f t="shared" si="32"/>
        <v>0.94</v>
      </c>
      <c r="K171" s="120">
        <v>1.67</v>
      </c>
      <c r="L171" s="120">
        <v>-0.73</v>
      </c>
      <c r="M171" s="120">
        <f t="shared" si="33"/>
        <v>0.94</v>
      </c>
      <c r="N171" s="120">
        <v>1.67</v>
      </c>
      <c r="O171" s="120">
        <v>-0.73</v>
      </c>
      <c r="P171" s="120">
        <f t="shared" si="34"/>
        <v>0.94</v>
      </c>
      <c r="Q171" s="120">
        <v>1.67</v>
      </c>
      <c r="R171" s="120">
        <v>-0.73</v>
      </c>
      <c r="S171" s="120">
        <f t="shared" si="35"/>
        <v>0.94</v>
      </c>
      <c r="T171" s="120">
        <v>1.67</v>
      </c>
      <c r="U171" s="120">
        <v>-0.73</v>
      </c>
      <c r="V171" s="50">
        <f t="shared" si="36"/>
        <v>0.188</v>
      </c>
    </row>
    <row r="172" spans="1:22" s="18" customFormat="1" ht="15">
      <c r="A172" s="42">
        <v>14</v>
      </c>
      <c r="B172" s="13" t="s">
        <v>59</v>
      </c>
      <c r="C172" s="13" t="s">
        <v>32</v>
      </c>
      <c r="D172" s="40">
        <v>23</v>
      </c>
      <c r="E172" s="40"/>
      <c r="F172" s="42">
        <f>'[1]МКД'!$H$36</f>
        <v>12</v>
      </c>
      <c r="G172" s="120">
        <f t="shared" si="31"/>
        <v>400.36</v>
      </c>
      <c r="H172" s="120">
        <v>66.86</v>
      </c>
      <c r="I172" s="120">
        <v>333.5</v>
      </c>
      <c r="J172" s="120">
        <f t="shared" si="32"/>
        <v>400.36</v>
      </c>
      <c r="K172" s="120">
        <v>66.86</v>
      </c>
      <c r="L172" s="120">
        <v>333.5</v>
      </c>
      <c r="M172" s="120">
        <f t="shared" si="33"/>
        <v>400.36</v>
      </c>
      <c r="N172" s="120">
        <v>66.86</v>
      </c>
      <c r="O172" s="120">
        <v>333.5</v>
      </c>
      <c r="P172" s="120">
        <f t="shared" si="34"/>
        <v>400.36</v>
      </c>
      <c r="Q172" s="120">
        <v>66.86</v>
      </c>
      <c r="R172" s="120">
        <v>333.5</v>
      </c>
      <c r="S172" s="120">
        <f t="shared" si="35"/>
        <v>400.36</v>
      </c>
      <c r="T172" s="120">
        <v>66.86</v>
      </c>
      <c r="U172" s="120">
        <v>333.5</v>
      </c>
      <c r="V172" s="50">
        <f t="shared" si="36"/>
        <v>33.36333333333334</v>
      </c>
    </row>
    <row r="173" spans="1:22" s="18" customFormat="1" ht="15">
      <c r="A173" s="42">
        <v>15</v>
      </c>
      <c r="B173" s="13" t="s">
        <v>59</v>
      </c>
      <c r="C173" s="13" t="s">
        <v>66</v>
      </c>
      <c r="D173" s="40">
        <v>3</v>
      </c>
      <c r="E173" s="40"/>
      <c r="F173" s="42">
        <f>'[1]МКД'!$H$45</f>
        <v>2</v>
      </c>
      <c r="G173" s="120">
        <f t="shared" si="31"/>
        <v>-0.39</v>
      </c>
      <c r="H173" s="120">
        <v>-0.39</v>
      </c>
      <c r="I173" s="120"/>
      <c r="J173" s="120">
        <f t="shared" si="32"/>
        <v>-0.39</v>
      </c>
      <c r="K173" s="120">
        <v>-0.39</v>
      </c>
      <c r="L173" s="120"/>
      <c r="M173" s="120">
        <f t="shared" si="33"/>
        <v>-0.39</v>
      </c>
      <c r="N173" s="120">
        <v>-0.39</v>
      </c>
      <c r="O173" s="120"/>
      <c r="P173" s="120">
        <f t="shared" si="34"/>
        <v>-0.39</v>
      </c>
      <c r="Q173" s="120">
        <v>-0.39</v>
      </c>
      <c r="R173" s="120"/>
      <c r="S173" s="120">
        <f t="shared" si="35"/>
        <v>-0.39</v>
      </c>
      <c r="T173" s="120">
        <v>-0.39</v>
      </c>
      <c r="U173" s="120"/>
      <c r="V173" s="50">
        <f t="shared" si="36"/>
        <v>-0.195</v>
      </c>
    </row>
    <row r="174" spans="1:22" s="18" customFormat="1" ht="15">
      <c r="A174" s="42">
        <v>16</v>
      </c>
      <c r="B174" s="13" t="s">
        <v>59</v>
      </c>
      <c r="C174" s="13" t="s">
        <v>66</v>
      </c>
      <c r="D174" s="40">
        <v>4</v>
      </c>
      <c r="E174" s="40"/>
      <c r="F174" s="11">
        <v>8</v>
      </c>
      <c r="G174" s="120">
        <f t="shared" si="31"/>
        <v>30.78</v>
      </c>
      <c r="H174" s="120">
        <v>22.8</v>
      </c>
      <c r="I174" s="120">
        <v>7.98</v>
      </c>
      <c r="J174" s="120">
        <f t="shared" si="32"/>
        <v>30.78</v>
      </c>
      <c r="K174" s="120">
        <v>22.8</v>
      </c>
      <c r="L174" s="120">
        <v>7.98</v>
      </c>
      <c r="M174" s="120">
        <f t="shared" si="33"/>
        <v>30.78</v>
      </c>
      <c r="N174" s="120">
        <v>22.8</v>
      </c>
      <c r="O174" s="120">
        <v>7.98</v>
      </c>
      <c r="P174" s="120">
        <f t="shared" si="34"/>
        <v>30.78</v>
      </c>
      <c r="Q174" s="120">
        <v>22.8</v>
      </c>
      <c r="R174" s="120">
        <v>7.98</v>
      </c>
      <c r="S174" s="120">
        <f t="shared" si="35"/>
        <v>30.78</v>
      </c>
      <c r="T174" s="120">
        <v>22.8</v>
      </c>
      <c r="U174" s="120">
        <v>7.98</v>
      </c>
      <c r="V174" s="50">
        <f t="shared" si="36"/>
        <v>3.8475</v>
      </c>
    </row>
    <row r="175" spans="1:22" s="18" customFormat="1" ht="15">
      <c r="A175" s="42">
        <v>17</v>
      </c>
      <c r="B175" s="13" t="s">
        <v>59</v>
      </c>
      <c r="C175" s="223" t="s">
        <v>16</v>
      </c>
      <c r="D175" s="40">
        <v>20</v>
      </c>
      <c r="E175" s="59"/>
      <c r="F175" s="59">
        <v>19</v>
      </c>
      <c r="G175" s="120">
        <f t="shared" si="31"/>
        <v>-7.42</v>
      </c>
      <c r="H175" s="120"/>
      <c r="I175" s="120">
        <v>-7.42</v>
      </c>
      <c r="J175" s="120">
        <f t="shared" si="32"/>
        <v>-7.42</v>
      </c>
      <c r="K175" s="120"/>
      <c r="L175" s="120">
        <v>-7.42</v>
      </c>
      <c r="M175" s="120">
        <f t="shared" si="33"/>
        <v>-8.34</v>
      </c>
      <c r="N175" s="120"/>
      <c r="O175" s="120">
        <v>-8.34</v>
      </c>
      <c r="P175" s="120">
        <f t="shared" si="34"/>
        <v>-8.34</v>
      </c>
      <c r="Q175" s="120"/>
      <c r="R175" s="120">
        <v>-8.34</v>
      </c>
      <c r="S175" s="120">
        <f t="shared" si="35"/>
        <v>-8.34</v>
      </c>
      <c r="T175" s="120"/>
      <c r="U175" s="120">
        <v>-8.34</v>
      </c>
      <c r="V175" s="50">
        <f t="shared" si="36"/>
        <v>-0.43894736842105264</v>
      </c>
    </row>
    <row r="176" spans="1:22" s="18" customFormat="1" ht="15">
      <c r="A176" s="42">
        <v>18</v>
      </c>
      <c r="B176" s="13" t="s">
        <v>59</v>
      </c>
      <c r="C176" s="13" t="s">
        <v>16</v>
      </c>
      <c r="D176" s="40">
        <v>30</v>
      </c>
      <c r="E176" s="40"/>
      <c r="F176" s="11">
        <f>'[2]МКД'!$H$238</f>
        <v>19</v>
      </c>
      <c r="G176" s="120">
        <f t="shared" si="31"/>
        <v>109.72999999999999</v>
      </c>
      <c r="H176" s="120">
        <v>37.82</v>
      </c>
      <c r="I176" s="120">
        <v>71.91</v>
      </c>
      <c r="J176" s="120">
        <f t="shared" si="32"/>
        <v>109.72999999999999</v>
      </c>
      <c r="K176" s="120">
        <v>37.82</v>
      </c>
      <c r="L176" s="120">
        <v>71.91</v>
      </c>
      <c r="M176" s="120">
        <f t="shared" si="33"/>
        <v>109.72999999999999</v>
      </c>
      <c r="N176" s="120">
        <v>37.82</v>
      </c>
      <c r="O176" s="120">
        <v>71.91</v>
      </c>
      <c r="P176" s="120">
        <f t="shared" si="34"/>
        <v>109.72999999999999</v>
      </c>
      <c r="Q176" s="120">
        <v>37.82</v>
      </c>
      <c r="R176" s="120">
        <v>71.91</v>
      </c>
      <c r="S176" s="120">
        <f t="shared" si="35"/>
        <v>109.72999999999999</v>
      </c>
      <c r="T176" s="120">
        <v>37.82</v>
      </c>
      <c r="U176" s="120">
        <v>71.91</v>
      </c>
      <c r="V176" s="50">
        <f t="shared" si="36"/>
        <v>5.775263157894736</v>
      </c>
    </row>
    <row r="177" spans="1:22" s="18" customFormat="1" ht="15">
      <c r="A177" s="42">
        <v>19</v>
      </c>
      <c r="B177" s="13" t="s">
        <v>59</v>
      </c>
      <c r="C177" s="13" t="s">
        <v>16</v>
      </c>
      <c r="D177" s="40">
        <v>32</v>
      </c>
      <c r="E177" s="40"/>
      <c r="F177" s="11">
        <f>'[2]МКД'!$H$239</f>
        <v>12</v>
      </c>
      <c r="G177" s="120">
        <f t="shared" si="31"/>
        <v>117.9</v>
      </c>
      <c r="H177" s="120">
        <v>53.7</v>
      </c>
      <c r="I177" s="120">
        <v>64.2</v>
      </c>
      <c r="J177" s="120">
        <f t="shared" si="32"/>
        <v>117.9</v>
      </c>
      <c r="K177" s="120">
        <v>53.7</v>
      </c>
      <c r="L177" s="120">
        <v>64.2</v>
      </c>
      <c r="M177" s="120">
        <f t="shared" si="33"/>
        <v>117.9</v>
      </c>
      <c r="N177" s="120">
        <v>53.7</v>
      </c>
      <c r="O177" s="120">
        <v>64.2</v>
      </c>
      <c r="P177" s="120">
        <f t="shared" si="34"/>
        <v>117.9</v>
      </c>
      <c r="Q177" s="120">
        <v>53.7</v>
      </c>
      <c r="R177" s="120">
        <v>64.2</v>
      </c>
      <c r="S177" s="120">
        <f t="shared" si="35"/>
        <v>117.9</v>
      </c>
      <c r="T177" s="120">
        <v>53.7</v>
      </c>
      <c r="U177" s="120">
        <v>64.2</v>
      </c>
      <c r="V177" s="50">
        <f t="shared" si="36"/>
        <v>9.825000000000001</v>
      </c>
    </row>
    <row r="178" spans="1:22" s="18" customFormat="1" ht="15">
      <c r="A178" s="42">
        <v>20</v>
      </c>
      <c r="B178" s="13" t="s">
        <v>59</v>
      </c>
      <c r="C178" s="13" t="s">
        <v>16</v>
      </c>
      <c r="D178" s="40">
        <v>46</v>
      </c>
      <c r="E178" s="40" t="s">
        <v>17</v>
      </c>
      <c r="F178" s="27">
        <f>'[2]снесены, расселены'!$J$129</f>
        <v>14</v>
      </c>
      <c r="G178" s="120">
        <f t="shared" si="31"/>
        <v>113.34</v>
      </c>
      <c r="H178" s="120">
        <v>76.74</v>
      </c>
      <c r="I178" s="120">
        <v>36.6</v>
      </c>
      <c r="J178" s="120">
        <f t="shared" si="32"/>
        <v>113.34</v>
      </c>
      <c r="K178" s="120">
        <v>76.74</v>
      </c>
      <c r="L178" s="120">
        <v>36.6</v>
      </c>
      <c r="M178" s="120">
        <f t="shared" si="33"/>
        <v>113.34</v>
      </c>
      <c r="N178" s="120">
        <v>76.74</v>
      </c>
      <c r="O178" s="120">
        <v>36.6</v>
      </c>
      <c r="P178" s="120">
        <f t="shared" si="34"/>
        <v>113.34</v>
      </c>
      <c r="Q178" s="120">
        <v>76.74</v>
      </c>
      <c r="R178" s="120">
        <v>36.6</v>
      </c>
      <c r="S178" s="120">
        <f t="shared" si="35"/>
        <v>113.34</v>
      </c>
      <c r="T178" s="120">
        <v>76.74</v>
      </c>
      <c r="U178" s="120">
        <v>36.6</v>
      </c>
      <c r="V178" s="50">
        <f t="shared" si="36"/>
        <v>8.095714285714285</v>
      </c>
    </row>
    <row r="179" spans="1:22" s="18" customFormat="1" ht="15">
      <c r="A179" s="42">
        <v>21</v>
      </c>
      <c r="B179" s="13" t="s">
        <v>59</v>
      </c>
      <c r="C179" s="13" t="s">
        <v>16</v>
      </c>
      <c r="D179" s="40">
        <v>56</v>
      </c>
      <c r="E179" s="40"/>
      <c r="F179" s="11">
        <v>12</v>
      </c>
      <c r="G179" s="120">
        <f t="shared" si="31"/>
        <v>97.43</v>
      </c>
      <c r="H179" s="120">
        <v>94.87</v>
      </c>
      <c r="I179" s="120">
        <v>2.56</v>
      </c>
      <c r="J179" s="120">
        <f t="shared" si="32"/>
        <v>97.43</v>
      </c>
      <c r="K179" s="120">
        <v>94.87</v>
      </c>
      <c r="L179" s="120">
        <v>2.56</v>
      </c>
      <c r="M179" s="120">
        <f t="shared" si="33"/>
        <v>97.43</v>
      </c>
      <c r="N179" s="120">
        <v>94.87</v>
      </c>
      <c r="O179" s="120">
        <v>2.56</v>
      </c>
      <c r="P179" s="120">
        <f t="shared" si="34"/>
        <v>97.43</v>
      </c>
      <c r="Q179" s="120">
        <v>94.87</v>
      </c>
      <c r="R179" s="120">
        <v>2.56</v>
      </c>
      <c r="S179" s="120">
        <f t="shared" si="35"/>
        <v>97.43</v>
      </c>
      <c r="T179" s="120">
        <v>94.87</v>
      </c>
      <c r="U179" s="120">
        <v>2.56</v>
      </c>
      <c r="V179" s="50">
        <f t="shared" si="36"/>
        <v>8.119166666666667</v>
      </c>
    </row>
    <row r="180" spans="1:22" s="18" customFormat="1" ht="15">
      <c r="A180" s="42">
        <v>22</v>
      </c>
      <c r="B180" s="13" t="s">
        <v>59</v>
      </c>
      <c r="C180" s="13" t="s">
        <v>127</v>
      </c>
      <c r="D180" s="40">
        <v>34</v>
      </c>
      <c r="E180" s="40"/>
      <c r="F180" s="11">
        <f>'[1]МКД'!$H$62</f>
        <v>3</v>
      </c>
      <c r="G180" s="120">
        <f t="shared" si="31"/>
        <v>48.25</v>
      </c>
      <c r="H180" s="120">
        <v>16.23</v>
      </c>
      <c r="I180" s="120">
        <v>32.02</v>
      </c>
      <c r="J180" s="120">
        <f t="shared" si="32"/>
        <v>48.25</v>
      </c>
      <c r="K180" s="120">
        <v>16.23</v>
      </c>
      <c r="L180" s="120">
        <v>32.02</v>
      </c>
      <c r="M180" s="120">
        <f t="shared" si="33"/>
        <v>48.25</v>
      </c>
      <c r="N180" s="120">
        <v>16.23</v>
      </c>
      <c r="O180" s="120">
        <v>32.02</v>
      </c>
      <c r="P180" s="120">
        <f t="shared" si="34"/>
        <v>48.25</v>
      </c>
      <c r="Q180" s="120">
        <v>16.23</v>
      </c>
      <c r="R180" s="120">
        <v>32.02</v>
      </c>
      <c r="S180" s="120">
        <f t="shared" si="35"/>
        <v>48.25</v>
      </c>
      <c r="T180" s="120">
        <v>16.23</v>
      </c>
      <c r="U180" s="120">
        <v>32.02</v>
      </c>
      <c r="V180" s="50">
        <f t="shared" si="36"/>
        <v>16.083333333333332</v>
      </c>
    </row>
    <row r="181" spans="1:22" s="18" customFormat="1" ht="15">
      <c r="A181" s="42">
        <v>23</v>
      </c>
      <c r="B181" s="13" t="s">
        <v>59</v>
      </c>
      <c r="C181" s="13" t="s">
        <v>79</v>
      </c>
      <c r="D181" s="40">
        <v>3</v>
      </c>
      <c r="E181" s="40"/>
      <c r="F181" s="11">
        <v>49</v>
      </c>
      <c r="G181" s="120">
        <f t="shared" si="31"/>
        <v>130.63</v>
      </c>
      <c r="H181" s="120">
        <v>66.13</v>
      </c>
      <c r="I181" s="120">
        <v>64.5</v>
      </c>
      <c r="J181" s="120">
        <f t="shared" si="32"/>
        <v>130.63</v>
      </c>
      <c r="K181" s="120">
        <v>66.13</v>
      </c>
      <c r="L181" s="120">
        <v>64.5</v>
      </c>
      <c r="M181" s="120">
        <f t="shared" si="33"/>
        <v>130.63</v>
      </c>
      <c r="N181" s="120">
        <v>66.13</v>
      </c>
      <c r="O181" s="120">
        <v>64.5</v>
      </c>
      <c r="P181" s="120">
        <f t="shared" si="34"/>
        <v>130.63</v>
      </c>
      <c r="Q181" s="120">
        <v>66.13</v>
      </c>
      <c r="R181" s="120">
        <v>64.5</v>
      </c>
      <c r="S181" s="120">
        <f t="shared" si="35"/>
        <v>130.63</v>
      </c>
      <c r="T181" s="120">
        <v>66.13</v>
      </c>
      <c r="U181" s="120">
        <v>64.5</v>
      </c>
      <c r="V181" s="50">
        <f t="shared" si="36"/>
        <v>2.6659183673469387</v>
      </c>
    </row>
    <row r="182" spans="1:22" s="18" customFormat="1" ht="15">
      <c r="A182" s="42">
        <v>24</v>
      </c>
      <c r="B182" s="13" t="s">
        <v>59</v>
      </c>
      <c r="C182" s="13" t="s">
        <v>49</v>
      </c>
      <c r="D182" s="40">
        <v>2</v>
      </c>
      <c r="E182" s="40"/>
      <c r="F182" s="42">
        <f>'[3]МКД'!$H$70</f>
        <v>12</v>
      </c>
      <c r="G182" s="120">
        <f t="shared" si="31"/>
        <v>34.38</v>
      </c>
      <c r="H182" s="120">
        <v>35.75</v>
      </c>
      <c r="I182" s="120">
        <v>-1.37</v>
      </c>
      <c r="J182" s="120">
        <f t="shared" si="32"/>
        <v>34.38</v>
      </c>
      <c r="K182" s="120">
        <v>35.75</v>
      </c>
      <c r="L182" s="120">
        <v>-1.37</v>
      </c>
      <c r="M182" s="120">
        <f t="shared" si="33"/>
        <v>34.38</v>
      </c>
      <c r="N182" s="120">
        <v>33.7</v>
      </c>
      <c r="O182" s="120">
        <v>0.68</v>
      </c>
      <c r="P182" s="120">
        <f t="shared" si="34"/>
        <v>34.38</v>
      </c>
      <c r="Q182" s="120">
        <v>33.7</v>
      </c>
      <c r="R182" s="120">
        <v>0.68</v>
      </c>
      <c r="S182" s="120">
        <f t="shared" si="35"/>
        <v>34.38</v>
      </c>
      <c r="T182" s="120">
        <v>33.7</v>
      </c>
      <c r="U182" s="120">
        <v>0.68</v>
      </c>
      <c r="V182" s="50">
        <f t="shared" si="36"/>
        <v>2.865</v>
      </c>
    </row>
    <row r="183" spans="1:22" s="18" customFormat="1" ht="15">
      <c r="A183" s="42">
        <v>25</v>
      </c>
      <c r="B183" s="13" t="s">
        <v>59</v>
      </c>
      <c r="C183" s="13" t="s">
        <v>49</v>
      </c>
      <c r="D183" s="40">
        <v>6</v>
      </c>
      <c r="E183" s="40" t="s">
        <v>17</v>
      </c>
      <c r="F183" s="11">
        <v>15</v>
      </c>
      <c r="G183" s="120">
        <f t="shared" si="31"/>
        <v>1.17</v>
      </c>
      <c r="H183" s="120">
        <v>1.17</v>
      </c>
      <c r="I183" s="120"/>
      <c r="J183" s="120">
        <f t="shared" si="32"/>
        <v>1.17</v>
      </c>
      <c r="K183" s="120">
        <v>1.17</v>
      </c>
      <c r="L183" s="120"/>
      <c r="M183" s="120">
        <f t="shared" si="33"/>
        <v>1.17</v>
      </c>
      <c r="N183" s="120">
        <v>1.17</v>
      </c>
      <c r="O183" s="120"/>
      <c r="P183" s="120">
        <f t="shared" si="34"/>
        <v>1.17</v>
      </c>
      <c r="Q183" s="120">
        <v>1.17</v>
      </c>
      <c r="R183" s="120"/>
      <c r="S183" s="120">
        <f t="shared" si="35"/>
        <v>1.17</v>
      </c>
      <c r="T183" s="120">
        <v>1.17</v>
      </c>
      <c r="U183" s="120"/>
      <c r="V183" s="50">
        <f t="shared" si="36"/>
        <v>0.078</v>
      </c>
    </row>
    <row r="184" spans="1:22" s="18" customFormat="1" ht="15" hidden="1" outlineLevel="1">
      <c r="A184" s="42"/>
      <c r="B184" s="13" t="s">
        <v>59</v>
      </c>
      <c r="C184" s="13" t="s">
        <v>34</v>
      </c>
      <c r="D184" s="40">
        <v>4</v>
      </c>
      <c r="E184" s="40"/>
      <c r="F184" s="11">
        <v>12</v>
      </c>
      <c r="G184" s="120">
        <f t="shared" si="31"/>
        <v>0</v>
      </c>
      <c r="H184" s="120"/>
      <c r="I184" s="120"/>
      <c r="J184" s="120">
        <f t="shared" si="32"/>
        <v>0</v>
      </c>
      <c r="K184" s="120"/>
      <c r="L184" s="120"/>
      <c r="M184" s="120">
        <f t="shared" si="33"/>
        <v>0</v>
      </c>
      <c r="N184" s="120"/>
      <c r="O184" s="120"/>
      <c r="P184" s="120">
        <f t="shared" si="34"/>
        <v>0</v>
      </c>
      <c r="Q184" s="120"/>
      <c r="R184" s="120"/>
      <c r="S184" s="120">
        <f t="shared" si="35"/>
        <v>0</v>
      </c>
      <c r="T184" s="120"/>
      <c r="U184" s="120"/>
      <c r="V184" s="50">
        <f t="shared" si="36"/>
        <v>0</v>
      </c>
    </row>
    <row r="185" spans="1:22" s="18" customFormat="1" ht="15" collapsed="1">
      <c r="A185" s="42">
        <v>26</v>
      </c>
      <c r="B185" s="13" t="s">
        <v>59</v>
      </c>
      <c r="C185" s="13" t="s">
        <v>34</v>
      </c>
      <c r="D185" s="40">
        <v>22</v>
      </c>
      <c r="E185" s="40"/>
      <c r="F185" s="11">
        <v>12</v>
      </c>
      <c r="G185" s="120">
        <f t="shared" si="31"/>
        <v>266.57</v>
      </c>
      <c r="H185" s="120">
        <v>109.44</v>
      </c>
      <c r="I185" s="120">
        <v>157.13</v>
      </c>
      <c r="J185" s="120">
        <f t="shared" si="32"/>
        <v>266.57</v>
      </c>
      <c r="K185" s="120">
        <v>109.44</v>
      </c>
      <c r="L185" s="120">
        <v>157.13</v>
      </c>
      <c r="M185" s="120">
        <f t="shared" si="33"/>
        <v>266.53999999999996</v>
      </c>
      <c r="N185" s="120">
        <v>109.44</v>
      </c>
      <c r="O185" s="120">
        <v>157.1</v>
      </c>
      <c r="P185" s="120">
        <f t="shared" si="34"/>
        <v>266.53999999999996</v>
      </c>
      <c r="Q185" s="120">
        <v>109.44</v>
      </c>
      <c r="R185" s="120">
        <v>157.1</v>
      </c>
      <c r="S185" s="120">
        <f t="shared" si="35"/>
        <v>266.53999999999996</v>
      </c>
      <c r="T185" s="120">
        <v>109.44</v>
      </c>
      <c r="U185" s="120">
        <v>157.1</v>
      </c>
      <c r="V185" s="50">
        <f t="shared" si="36"/>
        <v>22.211666666666662</v>
      </c>
    </row>
    <row r="186" spans="1:22" s="18" customFormat="1" ht="15">
      <c r="A186" s="42">
        <v>27</v>
      </c>
      <c r="B186" s="13" t="s">
        <v>59</v>
      </c>
      <c r="C186" s="13" t="s">
        <v>34</v>
      </c>
      <c r="D186" s="40">
        <v>29</v>
      </c>
      <c r="E186" s="40"/>
      <c r="F186" s="42">
        <f>'[3]МКД'!$H$83</f>
        <v>16</v>
      </c>
      <c r="G186" s="120">
        <f t="shared" si="31"/>
        <v>-58.33</v>
      </c>
      <c r="H186" s="120">
        <v>-53.56</v>
      </c>
      <c r="I186" s="120">
        <v>-4.77</v>
      </c>
      <c r="J186" s="120">
        <f t="shared" si="32"/>
        <v>-58.33</v>
      </c>
      <c r="K186" s="120">
        <v>-53.56</v>
      </c>
      <c r="L186" s="120">
        <v>-4.77</v>
      </c>
      <c r="M186" s="120">
        <f t="shared" si="33"/>
        <v>-58.33</v>
      </c>
      <c r="N186" s="120">
        <v>-53.56</v>
      </c>
      <c r="O186" s="120">
        <v>-4.77</v>
      </c>
      <c r="P186" s="120">
        <f t="shared" si="34"/>
        <v>-58.33</v>
      </c>
      <c r="Q186" s="120">
        <v>-53.56</v>
      </c>
      <c r="R186" s="120">
        <v>-4.77</v>
      </c>
      <c r="S186" s="120">
        <f t="shared" si="35"/>
        <v>-58.33</v>
      </c>
      <c r="T186" s="120">
        <v>-53.56</v>
      </c>
      <c r="U186" s="120">
        <v>-4.77</v>
      </c>
      <c r="V186" s="50">
        <f t="shared" si="36"/>
        <v>-3.645625</v>
      </c>
    </row>
    <row r="187" spans="1:22" s="18" customFormat="1" ht="15">
      <c r="A187" s="42">
        <v>28</v>
      </c>
      <c r="B187" s="13" t="s">
        <v>59</v>
      </c>
      <c r="C187" s="13" t="s">
        <v>34</v>
      </c>
      <c r="D187" s="40">
        <v>30</v>
      </c>
      <c r="E187" s="40"/>
      <c r="F187" s="42">
        <f>'[3]МКД'!$H$84</f>
        <v>8</v>
      </c>
      <c r="G187" s="120">
        <f t="shared" si="31"/>
        <v>4.4</v>
      </c>
      <c r="H187" s="120">
        <v>-0.98</v>
      </c>
      <c r="I187" s="120">
        <v>5.38</v>
      </c>
      <c r="J187" s="120">
        <f t="shared" si="32"/>
        <v>4.4</v>
      </c>
      <c r="K187" s="120">
        <v>-0.98</v>
      </c>
      <c r="L187" s="120">
        <v>5.38</v>
      </c>
      <c r="M187" s="120">
        <f t="shared" si="33"/>
        <v>4.4</v>
      </c>
      <c r="N187" s="120">
        <v>-0.98</v>
      </c>
      <c r="O187" s="120">
        <v>5.38</v>
      </c>
      <c r="P187" s="120">
        <f t="shared" si="34"/>
        <v>4.4</v>
      </c>
      <c r="Q187" s="120">
        <v>-0.98</v>
      </c>
      <c r="R187" s="120">
        <v>5.38</v>
      </c>
      <c r="S187" s="120">
        <f t="shared" si="35"/>
        <v>4.4</v>
      </c>
      <c r="T187" s="120">
        <v>-0.98</v>
      </c>
      <c r="U187" s="120">
        <v>5.38</v>
      </c>
      <c r="V187" s="50">
        <f t="shared" si="36"/>
        <v>0.55</v>
      </c>
    </row>
    <row r="188" spans="1:22" s="18" customFormat="1" ht="15" hidden="1" outlineLevel="1">
      <c r="A188" s="42"/>
      <c r="B188" s="13" t="s">
        <v>59</v>
      </c>
      <c r="C188" s="13" t="s">
        <v>34</v>
      </c>
      <c r="D188" s="40">
        <v>35</v>
      </c>
      <c r="E188" s="40"/>
      <c r="F188" s="42">
        <f>'[3]МКД'!$H$84</f>
        <v>8</v>
      </c>
      <c r="G188" s="120">
        <f t="shared" si="31"/>
        <v>0</v>
      </c>
      <c r="H188" s="120"/>
      <c r="I188" s="120"/>
      <c r="J188" s="120">
        <f t="shared" si="32"/>
        <v>0</v>
      </c>
      <c r="K188" s="120"/>
      <c r="L188" s="120"/>
      <c r="M188" s="120">
        <f t="shared" si="33"/>
        <v>0</v>
      </c>
      <c r="N188" s="120"/>
      <c r="O188" s="120"/>
      <c r="P188" s="120">
        <f t="shared" si="34"/>
        <v>0</v>
      </c>
      <c r="Q188" s="120"/>
      <c r="R188" s="120"/>
      <c r="S188" s="120">
        <f t="shared" si="35"/>
        <v>0</v>
      </c>
      <c r="T188" s="120"/>
      <c r="U188" s="120"/>
      <c r="V188" s="50">
        <f t="shared" si="36"/>
        <v>0</v>
      </c>
    </row>
    <row r="189" spans="1:22" s="18" customFormat="1" ht="15" collapsed="1">
      <c r="A189" s="42">
        <v>29</v>
      </c>
      <c r="B189" s="13" t="s">
        <v>59</v>
      </c>
      <c r="C189" s="13" t="s">
        <v>57</v>
      </c>
      <c r="D189" s="40">
        <v>12</v>
      </c>
      <c r="E189" s="40"/>
      <c r="F189" s="42">
        <v>8</v>
      </c>
      <c r="G189" s="120">
        <f t="shared" si="31"/>
        <v>78.83</v>
      </c>
      <c r="H189" s="120">
        <v>11.6</v>
      </c>
      <c r="I189" s="120">
        <v>67.23</v>
      </c>
      <c r="J189" s="120">
        <f t="shared" si="32"/>
        <v>78.83</v>
      </c>
      <c r="K189" s="120">
        <v>11.6</v>
      </c>
      <c r="L189" s="120">
        <v>67.23</v>
      </c>
      <c r="M189" s="120">
        <f t="shared" si="33"/>
        <v>78.83</v>
      </c>
      <c r="N189" s="120">
        <v>11.6</v>
      </c>
      <c r="O189" s="120">
        <v>67.23</v>
      </c>
      <c r="P189" s="120">
        <f t="shared" si="34"/>
        <v>78.72</v>
      </c>
      <c r="Q189" s="120">
        <v>11.6</v>
      </c>
      <c r="R189" s="120">
        <v>67.12</v>
      </c>
      <c r="S189" s="120">
        <f t="shared" si="35"/>
        <v>78.83</v>
      </c>
      <c r="T189" s="120">
        <v>11.6</v>
      </c>
      <c r="U189" s="120">
        <v>67.23</v>
      </c>
      <c r="V189" s="50">
        <f t="shared" si="36"/>
        <v>9.85375</v>
      </c>
    </row>
    <row r="190" spans="1:22" s="18" customFormat="1" ht="15">
      <c r="A190" s="42">
        <v>30</v>
      </c>
      <c r="B190" s="13" t="s">
        <v>59</v>
      </c>
      <c r="C190" s="13" t="s">
        <v>57</v>
      </c>
      <c r="D190" s="40">
        <v>34</v>
      </c>
      <c r="E190" s="40"/>
      <c r="F190" s="11">
        <f>'[3]МКД'!$H$94</f>
        <v>84</v>
      </c>
      <c r="G190" s="120">
        <f t="shared" si="31"/>
        <v>1675.8400000000001</v>
      </c>
      <c r="H190" s="120">
        <v>388.16</v>
      </c>
      <c r="I190" s="120">
        <v>1287.68</v>
      </c>
      <c r="J190" s="120">
        <f t="shared" si="32"/>
        <v>1675.8400000000001</v>
      </c>
      <c r="K190" s="120">
        <v>388.16</v>
      </c>
      <c r="L190" s="120">
        <v>1287.68</v>
      </c>
      <c r="M190" s="120">
        <f t="shared" si="33"/>
        <v>1636.9</v>
      </c>
      <c r="N190" s="120">
        <v>371.47</v>
      </c>
      <c r="O190" s="120">
        <v>1265.43</v>
      </c>
      <c r="P190" s="120">
        <f t="shared" si="34"/>
        <v>1627.85</v>
      </c>
      <c r="Q190" s="120">
        <v>368.98</v>
      </c>
      <c r="R190" s="120">
        <v>1258.87</v>
      </c>
      <c r="S190" s="120">
        <f t="shared" si="35"/>
        <v>1594.53</v>
      </c>
      <c r="T190" s="120">
        <v>335.66</v>
      </c>
      <c r="U190" s="120">
        <v>1258.87</v>
      </c>
      <c r="V190" s="50">
        <f t="shared" si="36"/>
        <v>18.982499999999998</v>
      </c>
    </row>
    <row r="191" spans="1:22" s="18" customFormat="1" ht="15">
      <c r="A191" s="42">
        <v>31</v>
      </c>
      <c r="B191" s="13" t="s">
        <v>59</v>
      </c>
      <c r="C191" s="13" t="s">
        <v>35</v>
      </c>
      <c r="D191" s="40">
        <v>6</v>
      </c>
      <c r="E191" s="40"/>
      <c r="F191" s="42">
        <f>'[2]МКД'!$H$242</f>
        <v>12</v>
      </c>
      <c r="G191" s="120">
        <f t="shared" si="31"/>
        <v>26.63</v>
      </c>
      <c r="H191" s="120">
        <v>26.63</v>
      </c>
      <c r="I191" s="120"/>
      <c r="J191" s="120">
        <f t="shared" si="32"/>
        <v>26.63</v>
      </c>
      <c r="K191" s="120">
        <v>26.63</v>
      </c>
      <c r="L191" s="120"/>
      <c r="M191" s="120">
        <f t="shared" si="33"/>
        <v>26.63</v>
      </c>
      <c r="N191" s="120">
        <v>26.63</v>
      </c>
      <c r="O191" s="120"/>
      <c r="P191" s="120">
        <f t="shared" si="34"/>
        <v>26.63</v>
      </c>
      <c r="Q191" s="120">
        <v>26.63</v>
      </c>
      <c r="R191" s="120"/>
      <c r="S191" s="120">
        <f t="shared" si="35"/>
        <v>26.63</v>
      </c>
      <c r="T191" s="120">
        <v>26.63</v>
      </c>
      <c r="U191" s="120"/>
      <c r="V191" s="50">
        <f t="shared" si="36"/>
        <v>2.2191666666666667</v>
      </c>
    </row>
    <row r="192" spans="1:22" s="18" customFormat="1" ht="15">
      <c r="A192" s="42">
        <v>32</v>
      </c>
      <c r="B192" s="13" t="s">
        <v>59</v>
      </c>
      <c r="C192" s="13" t="s">
        <v>35</v>
      </c>
      <c r="D192" s="40">
        <v>8</v>
      </c>
      <c r="E192" s="40"/>
      <c r="F192" s="11">
        <f>'[3]МКД'!$H$95</f>
        <v>8</v>
      </c>
      <c r="G192" s="120">
        <f t="shared" si="31"/>
        <v>122.58</v>
      </c>
      <c r="H192" s="120">
        <v>18.91</v>
      </c>
      <c r="I192" s="120">
        <v>103.67</v>
      </c>
      <c r="J192" s="120">
        <f t="shared" si="32"/>
        <v>122.58</v>
      </c>
      <c r="K192" s="120">
        <v>18.91</v>
      </c>
      <c r="L192" s="120">
        <v>103.67</v>
      </c>
      <c r="M192" s="120">
        <f t="shared" si="33"/>
        <v>122.6</v>
      </c>
      <c r="N192" s="120">
        <v>18.93</v>
      </c>
      <c r="O192" s="120">
        <v>103.67</v>
      </c>
      <c r="P192" s="120">
        <f t="shared" si="34"/>
        <v>122.6</v>
      </c>
      <c r="Q192" s="120">
        <v>18.93</v>
      </c>
      <c r="R192" s="120">
        <v>103.67</v>
      </c>
      <c r="S192" s="120">
        <f t="shared" si="35"/>
        <v>122.6</v>
      </c>
      <c r="T192" s="120">
        <v>18.93</v>
      </c>
      <c r="U192" s="120">
        <v>103.67</v>
      </c>
      <c r="V192" s="50">
        <f t="shared" si="36"/>
        <v>15.325</v>
      </c>
    </row>
    <row r="193" spans="1:22" s="18" customFormat="1" ht="15">
      <c r="A193" s="42">
        <v>33</v>
      </c>
      <c r="B193" s="13" t="s">
        <v>59</v>
      </c>
      <c r="C193" s="13" t="s">
        <v>35</v>
      </c>
      <c r="D193" s="40">
        <v>12</v>
      </c>
      <c r="E193" s="40"/>
      <c r="F193" s="11">
        <f>'[2]МКД'!$H$243</f>
        <v>12</v>
      </c>
      <c r="G193" s="120">
        <f t="shared" si="31"/>
        <v>123.03</v>
      </c>
      <c r="H193" s="120">
        <v>54.86</v>
      </c>
      <c r="I193" s="120">
        <v>68.17</v>
      </c>
      <c r="J193" s="120">
        <f t="shared" si="32"/>
        <v>123.03</v>
      </c>
      <c r="K193" s="120">
        <v>54.86</v>
      </c>
      <c r="L193" s="120">
        <v>68.17</v>
      </c>
      <c r="M193" s="120">
        <f t="shared" si="33"/>
        <v>123.03</v>
      </c>
      <c r="N193" s="120">
        <v>54.86</v>
      </c>
      <c r="O193" s="120">
        <v>68.17</v>
      </c>
      <c r="P193" s="120">
        <f t="shared" si="34"/>
        <v>123.03</v>
      </c>
      <c r="Q193" s="120">
        <v>54.86</v>
      </c>
      <c r="R193" s="120">
        <v>68.17</v>
      </c>
      <c r="S193" s="120">
        <f t="shared" si="35"/>
        <v>123.03</v>
      </c>
      <c r="T193" s="120">
        <v>54.86</v>
      </c>
      <c r="U193" s="120">
        <v>68.17</v>
      </c>
      <c r="V193" s="50">
        <f t="shared" si="36"/>
        <v>10.2525</v>
      </c>
    </row>
    <row r="194" spans="1:22" s="18" customFormat="1" ht="15">
      <c r="A194" s="42">
        <v>34</v>
      </c>
      <c r="B194" s="13" t="s">
        <v>59</v>
      </c>
      <c r="C194" s="13" t="s">
        <v>35</v>
      </c>
      <c r="D194" s="40">
        <v>24</v>
      </c>
      <c r="E194" s="40" t="s">
        <v>18</v>
      </c>
      <c r="F194" s="42">
        <f>'[3]МКД'!$H$98</f>
        <v>20</v>
      </c>
      <c r="G194" s="120">
        <f t="shared" si="31"/>
        <v>829.57</v>
      </c>
      <c r="H194" s="120">
        <v>194.35</v>
      </c>
      <c r="I194" s="120">
        <v>635.22</v>
      </c>
      <c r="J194" s="120">
        <f t="shared" si="32"/>
        <v>829.57</v>
      </c>
      <c r="K194" s="120">
        <v>194.35</v>
      </c>
      <c r="L194" s="120">
        <v>635.22</v>
      </c>
      <c r="M194" s="120">
        <f t="shared" si="33"/>
        <v>829.57</v>
      </c>
      <c r="N194" s="120">
        <v>194.35</v>
      </c>
      <c r="O194" s="120">
        <v>635.22</v>
      </c>
      <c r="P194" s="120">
        <f t="shared" si="34"/>
        <v>829.57</v>
      </c>
      <c r="Q194" s="120">
        <v>194.35</v>
      </c>
      <c r="R194" s="120">
        <v>635.22</v>
      </c>
      <c r="S194" s="120">
        <f t="shared" si="35"/>
        <v>820.7900000000001</v>
      </c>
      <c r="T194" s="120">
        <v>194.35</v>
      </c>
      <c r="U194" s="120">
        <v>626.44</v>
      </c>
      <c r="V194" s="50">
        <f t="shared" si="36"/>
        <v>41.039500000000004</v>
      </c>
    </row>
    <row r="195" spans="1:22" s="18" customFormat="1" ht="15">
      <c r="A195" s="42">
        <v>35</v>
      </c>
      <c r="B195" s="13" t="s">
        <v>59</v>
      </c>
      <c r="C195" s="13" t="s">
        <v>35</v>
      </c>
      <c r="D195" s="40">
        <v>28</v>
      </c>
      <c r="E195" s="40"/>
      <c r="F195" s="11">
        <f>'[2]МКД'!$H$386</f>
        <v>12</v>
      </c>
      <c r="G195" s="120">
        <f t="shared" si="31"/>
        <v>0.6300000000000001</v>
      </c>
      <c r="H195" s="120">
        <v>0.93</v>
      </c>
      <c r="I195" s="120">
        <v>-0.3</v>
      </c>
      <c r="J195" s="120">
        <f t="shared" si="32"/>
        <v>0.6300000000000001</v>
      </c>
      <c r="K195" s="120">
        <v>0.93</v>
      </c>
      <c r="L195" s="120">
        <v>-0.3</v>
      </c>
      <c r="M195" s="120">
        <f t="shared" si="33"/>
        <v>0.6300000000000001</v>
      </c>
      <c r="N195" s="120">
        <v>0.93</v>
      </c>
      <c r="O195" s="120">
        <v>-0.3</v>
      </c>
      <c r="P195" s="120">
        <f t="shared" si="34"/>
        <v>0.6300000000000001</v>
      </c>
      <c r="Q195" s="120">
        <v>0.93</v>
      </c>
      <c r="R195" s="120">
        <v>-0.3</v>
      </c>
      <c r="S195" s="120">
        <f t="shared" si="35"/>
        <v>0.6300000000000001</v>
      </c>
      <c r="T195" s="120">
        <v>0.93</v>
      </c>
      <c r="U195" s="120">
        <v>-0.3</v>
      </c>
      <c r="V195" s="50">
        <f t="shared" si="36"/>
        <v>0.05250000000000001</v>
      </c>
    </row>
    <row r="196" spans="1:22" s="18" customFormat="1" ht="15">
      <c r="A196" s="42">
        <v>36</v>
      </c>
      <c r="B196" s="13" t="s">
        <v>59</v>
      </c>
      <c r="C196" s="13" t="s">
        <v>69</v>
      </c>
      <c r="D196" s="40">
        <v>9</v>
      </c>
      <c r="E196" s="40"/>
      <c r="F196" s="11">
        <v>12</v>
      </c>
      <c r="G196" s="120">
        <f t="shared" si="31"/>
        <v>0.02</v>
      </c>
      <c r="H196" s="120"/>
      <c r="I196" s="120">
        <v>0.02</v>
      </c>
      <c r="J196" s="120">
        <f t="shared" si="32"/>
        <v>0.02</v>
      </c>
      <c r="K196" s="120"/>
      <c r="L196" s="120">
        <v>0.02</v>
      </c>
      <c r="M196" s="120">
        <f t="shared" si="33"/>
        <v>0.02</v>
      </c>
      <c r="N196" s="120"/>
      <c r="O196" s="120">
        <v>0.02</v>
      </c>
      <c r="P196" s="120">
        <f t="shared" si="34"/>
        <v>0.02</v>
      </c>
      <c r="Q196" s="120"/>
      <c r="R196" s="120">
        <v>0.02</v>
      </c>
      <c r="S196" s="120">
        <f t="shared" si="35"/>
        <v>0.02</v>
      </c>
      <c r="T196" s="120"/>
      <c r="U196" s="120">
        <v>0.02</v>
      </c>
      <c r="V196" s="50">
        <f t="shared" si="36"/>
        <v>0.0016666666666666668</v>
      </c>
    </row>
    <row r="197" spans="1:22" s="18" customFormat="1" ht="15">
      <c r="A197" s="42">
        <v>37</v>
      </c>
      <c r="B197" s="13" t="s">
        <v>59</v>
      </c>
      <c r="C197" s="13" t="s">
        <v>69</v>
      </c>
      <c r="D197" s="40">
        <v>19</v>
      </c>
      <c r="E197" s="40" t="s">
        <v>17</v>
      </c>
      <c r="F197" s="11">
        <v>12</v>
      </c>
      <c r="G197" s="120">
        <f t="shared" si="31"/>
        <v>129.97</v>
      </c>
      <c r="H197" s="120">
        <v>10.12</v>
      </c>
      <c r="I197" s="120">
        <v>119.85</v>
      </c>
      <c r="J197" s="120">
        <f t="shared" si="32"/>
        <v>129.97</v>
      </c>
      <c r="K197" s="120">
        <v>10.12</v>
      </c>
      <c r="L197" s="120">
        <v>119.85</v>
      </c>
      <c r="M197" s="120">
        <f t="shared" si="33"/>
        <v>129.97</v>
      </c>
      <c r="N197" s="120">
        <v>10.12</v>
      </c>
      <c r="O197" s="120">
        <v>119.85</v>
      </c>
      <c r="P197" s="120">
        <f t="shared" si="34"/>
        <v>129.97</v>
      </c>
      <c r="Q197" s="120">
        <v>10.12</v>
      </c>
      <c r="R197" s="120">
        <v>119.85</v>
      </c>
      <c r="S197" s="120">
        <f t="shared" si="35"/>
        <v>129.97</v>
      </c>
      <c r="T197" s="120">
        <v>10.12</v>
      </c>
      <c r="U197" s="120">
        <v>119.85</v>
      </c>
      <c r="V197" s="50">
        <f t="shared" si="36"/>
        <v>10.830833333333333</v>
      </c>
    </row>
    <row r="198" spans="1:22" s="18" customFormat="1" ht="15">
      <c r="A198" s="42">
        <v>38</v>
      </c>
      <c r="B198" s="13" t="s">
        <v>59</v>
      </c>
      <c r="C198" s="13" t="s">
        <v>69</v>
      </c>
      <c r="D198" s="40">
        <v>21</v>
      </c>
      <c r="E198" s="40" t="s">
        <v>17</v>
      </c>
      <c r="F198" s="42">
        <f>'[3]МКД'!$H$109</f>
        <v>12</v>
      </c>
      <c r="G198" s="120">
        <f t="shared" si="31"/>
        <v>462.28999999999996</v>
      </c>
      <c r="H198" s="120">
        <v>210.51</v>
      </c>
      <c r="I198" s="120">
        <v>251.78</v>
      </c>
      <c r="J198" s="120">
        <f t="shared" si="32"/>
        <v>462.28999999999996</v>
      </c>
      <c r="K198" s="120">
        <v>210.51</v>
      </c>
      <c r="L198" s="120">
        <v>251.78</v>
      </c>
      <c r="M198" s="120">
        <f t="shared" si="33"/>
        <v>462.28999999999996</v>
      </c>
      <c r="N198" s="120">
        <v>210.51</v>
      </c>
      <c r="O198" s="120">
        <v>251.78</v>
      </c>
      <c r="P198" s="120">
        <f t="shared" si="34"/>
        <v>462.28999999999996</v>
      </c>
      <c r="Q198" s="120">
        <v>210.51</v>
      </c>
      <c r="R198" s="120">
        <v>251.78</v>
      </c>
      <c r="S198" s="120">
        <f t="shared" si="35"/>
        <v>462.28999999999996</v>
      </c>
      <c r="T198" s="120">
        <v>210.51</v>
      </c>
      <c r="U198" s="120">
        <v>251.78</v>
      </c>
      <c r="V198" s="50">
        <f t="shared" si="36"/>
        <v>38.524166666666666</v>
      </c>
    </row>
    <row r="199" spans="1:22" s="18" customFormat="1" ht="15">
      <c r="A199" s="42">
        <v>39</v>
      </c>
      <c r="B199" s="13" t="s">
        <v>59</v>
      </c>
      <c r="C199" s="13" t="s">
        <v>69</v>
      </c>
      <c r="D199" s="40">
        <v>21</v>
      </c>
      <c r="E199" s="40" t="s">
        <v>18</v>
      </c>
      <c r="F199" s="42">
        <v>12</v>
      </c>
      <c r="G199" s="120">
        <f t="shared" si="31"/>
        <v>204.73999999999998</v>
      </c>
      <c r="H199" s="120">
        <v>24.79</v>
      </c>
      <c r="I199" s="120">
        <v>179.95</v>
      </c>
      <c r="J199" s="120">
        <f t="shared" si="32"/>
        <v>204.73999999999998</v>
      </c>
      <c r="K199" s="120">
        <v>24.79</v>
      </c>
      <c r="L199" s="120">
        <v>179.95</v>
      </c>
      <c r="M199" s="120">
        <f t="shared" si="33"/>
        <v>182.76</v>
      </c>
      <c r="N199" s="120">
        <v>19.2</v>
      </c>
      <c r="O199" s="120">
        <v>163.56</v>
      </c>
      <c r="P199" s="120">
        <f t="shared" si="34"/>
        <v>182.16</v>
      </c>
      <c r="Q199" s="120">
        <v>19.2</v>
      </c>
      <c r="R199" s="120">
        <v>162.96</v>
      </c>
      <c r="S199" s="120">
        <f t="shared" si="35"/>
        <v>182.76</v>
      </c>
      <c r="T199" s="120">
        <v>19.2</v>
      </c>
      <c r="U199" s="120">
        <v>163.56</v>
      </c>
      <c r="V199" s="50">
        <f t="shared" si="36"/>
        <v>15.229999999999999</v>
      </c>
    </row>
    <row r="200" spans="1:22" s="18" customFormat="1" ht="15">
      <c r="A200" s="42">
        <v>40</v>
      </c>
      <c r="B200" s="13" t="s">
        <v>59</v>
      </c>
      <c r="C200" s="13" t="s">
        <v>69</v>
      </c>
      <c r="D200" s="40">
        <v>21</v>
      </c>
      <c r="E200" s="40" t="s">
        <v>63</v>
      </c>
      <c r="F200" s="42">
        <f>'[3]МКД'!$H$111</f>
        <v>12</v>
      </c>
      <c r="G200" s="120">
        <f t="shared" si="31"/>
        <v>149.34</v>
      </c>
      <c r="H200" s="120">
        <v>52.59</v>
      </c>
      <c r="I200" s="120">
        <v>96.75</v>
      </c>
      <c r="J200" s="120">
        <f t="shared" si="32"/>
        <v>149.34</v>
      </c>
      <c r="K200" s="120">
        <v>52.59</v>
      </c>
      <c r="L200" s="120">
        <v>96.75</v>
      </c>
      <c r="M200" s="120">
        <f t="shared" si="33"/>
        <v>149.34</v>
      </c>
      <c r="N200" s="120">
        <v>52.59</v>
      </c>
      <c r="O200" s="120">
        <v>96.75</v>
      </c>
      <c r="P200" s="120">
        <f t="shared" si="34"/>
        <v>149.34</v>
      </c>
      <c r="Q200" s="120">
        <v>52.59</v>
      </c>
      <c r="R200" s="120">
        <v>96.75</v>
      </c>
      <c r="S200" s="120">
        <f t="shared" si="35"/>
        <v>149.34</v>
      </c>
      <c r="T200" s="120">
        <v>52.59</v>
      </c>
      <c r="U200" s="120">
        <v>96.75</v>
      </c>
      <c r="V200" s="50">
        <f t="shared" si="36"/>
        <v>12.445</v>
      </c>
    </row>
    <row r="201" spans="1:22" s="18" customFormat="1" ht="15">
      <c r="A201" s="42">
        <v>41</v>
      </c>
      <c r="B201" s="13" t="s">
        <v>59</v>
      </c>
      <c r="C201" s="13" t="s">
        <v>69</v>
      </c>
      <c r="D201" s="40">
        <v>37</v>
      </c>
      <c r="E201" s="40" t="s">
        <v>17</v>
      </c>
      <c r="F201" s="11">
        <f>'[3]МКД'!$H$118</f>
        <v>21</v>
      </c>
      <c r="G201" s="120">
        <f t="shared" si="31"/>
        <v>288.43</v>
      </c>
      <c r="H201" s="120">
        <v>86.79</v>
      </c>
      <c r="I201" s="120">
        <v>201.64</v>
      </c>
      <c r="J201" s="120">
        <f t="shared" si="32"/>
        <v>287.93</v>
      </c>
      <c r="K201" s="120">
        <v>86.79</v>
      </c>
      <c r="L201" s="120">
        <v>201.14</v>
      </c>
      <c r="M201" s="120">
        <f t="shared" si="33"/>
        <v>287.54</v>
      </c>
      <c r="N201" s="120">
        <v>86.79</v>
      </c>
      <c r="O201" s="120">
        <v>200.75</v>
      </c>
      <c r="P201" s="120">
        <f t="shared" si="34"/>
        <v>287.54</v>
      </c>
      <c r="Q201" s="120">
        <v>86.79</v>
      </c>
      <c r="R201" s="120">
        <v>200.75</v>
      </c>
      <c r="S201" s="120">
        <f t="shared" si="35"/>
        <v>287.54</v>
      </c>
      <c r="T201" s="120">
        <v>86.79</v>
      </c>
      <c r="U201" s="120">
        <v>200.75</v>
      </c>
      <c r="V201" s="50">
        <f t="shared" si="36"/>
        <v>13.692380952380953</v>
      </c>
    </row>
    <row r="202" spans="1:22" s="18" customFormat="1" ht="15">
      <c r="A202" s="42">
        <v>42</v>
      </c>
      <c r="B202" s="13" t="s">
        <v>59</v>
      </c>
      <c r="C202" s="13" t="s">
        <v>69</v>
      </c>
      <c r="D202" s="40">
        <v>41</v>
      </c>
      <c r="E202" s="40"/>
      <c r="F202" s="42">
        <f>'[3]МКД'!$H$120</f>
        <v>18</v>
      </c>
      <c r="G202" s="120">
        <f t="shared" si="31"/>
        <v>789.87</v>
      </c>
      <c r="H202" s="120">
        <v>268.51</v>
      </c>
      <c r="I202" s="120">
        <v>521.36</v>
      </c>
      <c r="J202" s="120">
        <f t="shared" si="32"/>
        <v>789.87</v>
      </c>
      <c r="K202" s="120">
        <v>268.51</v>
      </c>
      <c r="L202" s="120">
        <v>521.36</v>
      </c>
      <c r="M202" s="120">
        <f t="shared" si="33"/>
        <v>789.87</v>
      </c>
      <c r="N202" s="120">
        <v>268.51</v>
      </c>
      <c r="O202" s="120">
        <v>521.36</v>
      </c>
      <c r="P202" s="120">
        <f t="shared" si="34"/>
        <v>789.87</v>
      </c>
      <c r="Q202" s="120">
        <v>268.51</v>
      </c>
      <c r="R202" s="120">
        <v>521.36</v>
      </c>
      <c r="S202" s="120">
        <f t="shared" si="35"/>
        <v>789.87</v>
      </c>
      <c r="T202" s="120">
        <v>268.51</v>
      </c>
      <c r="U202" s="120">
        <v>521.36</v>
      </c>
      <c r="V202" s="50">
        <f t="shared" si="36"/>
        <v>43.88166666666667</v>
      </c>
    </row>
    <row r="203" spans="1:22" s="18" customFormat="1" ht="15">
      <c r="A203" s="42">
        <v>43</v>
      </c>
      <c r="B203" s="13" t="s">
        <v>59</v>
      </c>
      <c r="C203" s="13" t="s">
        <v>69</v>
      </c>
      <c r="D203" s="40">
        <v>43</v>
      </c>
      <c r="E203" s="40"/>
      <c r="F203" s="11">
        <f>'[3]МКД'!$H$121</f>
        <v>35</v>
      </c>
      <c r="G203" s="120">
        <f t="shared" si="31"/>
        <v>58.81</v>
      </c>
      <c r="H203" s="120">
        <v>10.2</v>
      </c>
      <c r="I203" s="120">
        <v>48.61</v>
      </c>
      <c r="J203" s="120">
        <f t="shared" si="32"/>
        <v>58.81</v>
      </c>
      <c r="K203" s="120">
        <v>10.2</v>
      </c>
      <c r="L203" s="120">
        <v>48.61</v>
      </c>
      <c r="M203" s="120">
        <f t="shared" si="33"/>
        <v>58.81</v>
      </c>
      <c r="N203" s="120">
        <v>10.2</v>
      </c>
      <c r="O203" s="120">
        <v>48.61</v>
      </c>
      <c r="P203" s="120">
        <f t="shared" si="34"/>
        <v>58.81</v>
      </c>
      <c r="Q203" s="120">
        <v>10.2</v>
      </c>
      <c r="R203" s="120">
        <v>48.61</v>
      </c>
      <c r="S203" s="120">
        <f t="shared" si="35"/>
        <v>58.81</v>
      </c>
      <c r="T203" s="120">
        <v>10.2</v>
      </c>
      <c r="U203" s="120">
        <v>48.61</v>
      </c>
      <c r="V203" s="50">
        <f t="shared" si="36"/>
        <v>1.6802857142857144</v>
      </c>
    </row>
    <row r="204" spans="1:22" s="18" customFormat="1" ht="15">
      <c r="A204" s="42">
        <v>44</v>
      </c>
      <c r="B204" s="13" t="s">
        <v>59</v>
      </c>
      <c r="C204" s="13" t="s">
        <v>24</v>
      </c>
      <c r="D204" s="40">
        <v>16</v>
      </c>
      <c r="E204" s="40"/>
      <c r="F204" s="11">
        <v>10</v>
      </c>
      <c r="G204" s="120">
        <f t="shared" si="31"/>
        <v>150.64999999999998</v>
      </c>
      <c r="H204" s="120">
        <v>76.46</v>
      </c>
      <c r="I204" s="120">
        <v>74.19</v>
      </c>
      <c r="J204" s="120">
        <f t="shared" si="32"/>
        <v>150.64999999999998</v>
      </c>
      <c r="K204" s="120">
        <v>76.46</v>
      </c>
      <c r="L204" s="120">
        <v>74.19</v>
      </c>
      <c r="M204" s="120">
        <f t="shared" si="33"/>
        <v>150.64999999999998</v>
      </c>
      <c r="N204" s="120">
        <v>76.46</v>
      </c>
      <c r="O204" s="120">
        <v>74.19</v>
      </c>
      <c r="P204" s="120">
        <f t="shared" si="34"/>
        <v>150.64999999999998</v>
      </c>
      <c r="Q204" s="120">
        <v>76.46</v>
      </c>
      <c r="R204" s="120">
        <v>74.19</v>
      </c>
      <c r="S204" s="120">
        <f t="shared" si="35"/>
        <v>150.64999999999998</v>
      </c>
      <c r="T204" s="120">
        <v>76.46</v>
      </c>
      <c r="U204" s="120">
        <v>74.19</v>
      </c>
      <c r="V204" s="50">
        <f t="shared" si="36"/>
        <v>15.064999999999998</v>
      </c>
    </row>
    <row r="205" spans="1:22" s="18" customFormat="1" ht="15">
      <c r="A205" s="42">
        <v>45</v>
      </c>
      <c r="B205" s="13" t="s">
        <v>59</v>
      </c>
      <c r="C205" s="13" t="s">
        <v>24</v>
      </c>
      <c r="D205" s="40">
        <v>18</v>
      </c>
      <c r="E205" s="40"/>
      <c r="F205" s="11">
        <v>4</v>
      </c>
      <c r="G205" s="120">
        <f t="shared" si="31"/>
        <v>192.64</v>
      </c>
      <c r="H205" s="120">
        <v>63.33</v>
      </c>
      <c r="I205" s="120">
        <v>129.31</v>
      </c>
      <c r="J205" s="120">
        <f t="shared" si="32"/>
        <v>192.64</v>
      </c>
      <c r="K205" s="120">
        <v>63.33</v>
      </c>
      <c r="L205" s="120">
        <v>129.31</v>
      </c>
      <c r="M205" s="120">
        <f t="shared" si="33"/>
        <v>192.64</v>
      </c>
      <c r="N205" s="120">
        <v>63.33</v>
      </c>
      <c r="O205" s="120">
        <v>129.31</v>
      </c>
      <c r="P205" s="120">
        <f t="shared" si="34"/>
        <v>192.63</v>
      </c>
      <c r="Q205" s="120">
        <v>63.33</v>
      </c>
      <c r="R205" s="120">
        <v>129.3</v>
      </c>
      <c r="S205" s="120">
        <f t="shared" si="35"/>
        <v>192.64</v>
      </c>
      <c r="T205" s="120">
        <v>63.33</v>
      </c>
      <c r="U205" s="120">
        <v>129.31</v>
      </c>
      <c r="V205" s="50">
        <f t="shared" si="36"/>
        <v>48.16</v>
      </c>
    </row>
    <row r="206" spans="1:22" s="18" customFormat="1" ht="15" hidden="1" outlineLevel="1">
      <c r="A206" s="42"/>
      <c r="B206" s="13" t="s">
        <v>59</v>
      </c>
      <c r="C206" s="13" t="s">
        <v>58</v>
      </c>
      <c r="D206" s="40">
        <v>8</v>
      </c>
      <c r="E206" s="40" t="s">
        <v>17</v>
      </c>
      <c r="F206" s="11">
        <v>36</v>
      </c>
      <c r="G206" s="120">
        <f t="shared" si="31"/>
        <v>0</v>
      </c>
      <c r="H206" s="120"/>
      <c r="I206" s="120"/>
      <c r="J206" s="120">
        <f t="shared" si="32"/>
        <v>0</v>
      </c>
      <c r="K206" s="120"/>
      <c r="L206" s="120"/>
      <c r="M206" s="120">
        <f t="shared" si="33"/>
        <v>0</v>
      </c>
      <c r="N206" s="120"/>
      <c r="O206" s="120"/>
      <c r="P206" s="120">
        <f t="shared" si="34"/>
        <v>0</v>
      </c>
      <c r="Q206" s="120"/>
      <c r="R206" s="120"/>
      <c r="S206" s="120">
        <f t="shared" si="35"/>
        <v>0</v>
      </c>
      <c r="T206" s="120"/>
      <c r="U206" s="120"/>
      <c r="V206" s="50">
        <f t="shared" si="36"/>
        <v>0</v>
      </c>
    </row>
    <row r="207" spans="1:23" s="18" customFormat="1" ht="15" collapsed="1">
      <c r="A207" s="42">
        <v>46</v>
      </c>
      <c r="B207" s="13" t="s">
        <v>59</v>
      </c>
      <c r="C207" s="13" t="s">
        <v>70</v>
      </c>
      <c r="D207" s="40">
        <v>4</v>
      </c>
      <c r="E207" s="40"/>
      <c r="F207" s="11">
        <v>12</v>
      </c>
      <c r="G207" s="120">
        <f t="shared" si="31"/>
        <v>62.62</v>
      </c>
      <c r="H207" s="120">
        <v>62.62</v>
      </c>
      <c r="I207" s="120"/>
      <c r="J207" s="120">
        <f t="shared" si="32"/>
        <v>62.62</v>
      </c>
      <c r="K207" s="120">
        <v>62.62</v>
      </c>
      <c r="L207" s="120"/>
      <c r="M207" s="120">
        <f t="shared" si="33"/>
        <v>62.62</v>
      </c>
      <c r="N207" s="120">
        <v>62.62</v>
      </c>
      <c r="O207" s="120"/>
      <c r="P207" s="120">
        <f t="shared" si="34"/>
        <v>62.62</v>
      </c>
      <c r="Q207" s="120">
        <v>62.62</v>
      </c>
      <c r="R207" s="120"/>
      <c r="S207" s="120">
        <f t="shared" si="35"/>
        <v>62.62</v>
      </c>
      <c r="T207" s="120">
        <v>62.62</v>
      </c>
      <c r="U207" s="120"/>
      <c r="V207" s="50">
        <f t="shared" si="36"/>
        <v>5.218333333333333</v>
      </c>
      <c r="W207" s="158">
        <v>44187</v>
      </c>
    </row>
    <row r="208" spans="1:23" s="18" customFormat="1" ht="15" hidden="1" outlineLevel="1">
      <c r="A208" s="42"/>
      <c r="B208" s="13" t="s">
        <v>59</v>
      </c>
      <c r="C208" s="13" t="s">
        <v>70</v>
      </c>
      <c r="D208" s="40">
        <v>16</v>
      </c>
      <c r="E208" s="40"/>
      <c r="F208" s="11"/>
      <c r="G208" s="120">
        <f t="shared" si="31"/>
        <v>1156.07</v>
      </c>
      <c r="H208" s="120">
        <v>388.69</v>
      </c>
      <c r="I208" s="120">
        <v>767.38</v>
      </c>
      <c r="J208" s="120">
        <f t="shared" si="32"/>
        <v>1156.07</v>
      </c>
      <c r="K208" s="120">
        <v>388.69</v>
      </c>
      <c r="L208" s="120">
        <v>767.38</v>
      </c>
      <c r="M208" s="120">
        <f t="shared" si="33"/>
        <v>1156.07</v>
      </c>
      <c r="N208" s="120">
        <v>388.69</v>
      </c>
      <c r="O208" s="120">
        <v>767.38</v>
      </c>
      <c r="P208" s="120">
        <f t="shared" si="34"/>
        <v>1156.07</v>
      </c>
      <c r="Q208" s="120">
        <v>388.69</v>
      </c>
      <c r="R208" s="120">
        <v>767.38</v>
      </c>
      <c r="S208" s="120">
        <f t="shared" si="35"/>
        <v>0</v>
      </c>
      <c r="T208" s="120"/>
      <c r="U208" s="120"/>
      <c r="V208" s="50"/>
      <c r="W208" s="158"/>
    </row>
    <row r="209" spans="1:22" s="18" customFormat="1" ht="15" collapsed="1">
      <c r="A209" s="42">
        <v>47</v>
      </c>
      <c r="B209" s="13" t="s">
        <v>59</v>
      </c>
      <c r="C209" s="13" t="s">
        <v>71</v>
      </c>
      <c r="D209" s="40">
        <v>3</v>
      </c>
      <c r="E209" s="40"/>
      <c r="F209" s="11">
        <f>'[2]МКД'!$H$246</f>
        <v>8</v>
      </c>
      <c r="G209" s="120">
        <f t="shared" si="31"/>
        <v>26.52</v>
      </c>
      <c r="H209" s="120">
        <v>25.9</v>
      </c>
      <c r="I209" s="120">
        <v>0.62</v>
      </c>
      <c r="J209" s="120">
        <f t="shared" si="32"/>
        <v>26.52</v>
      </c>
      <c r="K209" s="120">
        <v>25.9</v>
      </c>
      <c r="L209" s="120">
        <v>0.62</v>
      </c>
      <c r="M209" s="120">
        <f t="shared" si="33"/>
        <v>26.52</v>
      </c>
      <c r="N209" s="120">
        <v>25.9</v>
      </c>
      <c r="O209" s="120">
        <v>0.62</v>
      </c>
      <c r="P209" s="120">
        <f t="shared" si="34"/>
        <v>26.52</v>
      </c>
      <c r="Q209" s="120">
        <v>25.9</v>
      </c>
      <c r="R209" s="120">
        <v>0.62</v>
      </c>
      <c r="S209" s="120">
        <f t="shared" si="35"/>
        <v>26.52</v>
      </c>
      <c r="T209" s="120">
        <v>25.9</v>
      </c>
      <c r="U209" s="120">
        <v>0.62</v>
      </c>
      <c r="V209" s="50">
        <f t="shared" si="36"/>
        <v>3.315</v>
      </c>
    </row>
    <row r="210" spans="1:22" s="18" customFormat="1" ht="15">
      <c r="A210" s="42">
        <v>48</v>
      </c>
      <c r="B210" s="13" t="s">
        <v>59</v>
      </c>
      <c r="C210" s="13" t="s">
        <v>72</v>
      </c>
      <c r="D210" s="40">
        <v>2</v>
      </c>
      <c r="E210" s="40"/>
      <c r="F210" s="42">
        <f>'[3]МКД'!$H$132</f>
        <v>8</v>
      </c>
      <c r="G210" s="120">
        <f t="shared" si="31"/>
        <v>121.25</v>
      </c>
      <c r="H210" s="120">
        <v>116.5</v>
      </c>
      <c r="I210" s="120">
        <v>4.75</v>
      </c>
      <c r="J210" s="120">
        <f t="shared" si="32"/>
        <v>121.25</v>
      </c>
      <c r="K210" s="120">
        <v>116.5</v>
      </c>
      <c r="L210" s="120">
        <v>4.75</v>
      </c>
      <c r="M210" s="120">
        <f t="shared" si="33"/>
        <v>121.25</v>
      </c>
      <c r="N210" s="120">
        <v>116.5</v>
      </c>
      <c r="O210" s="120">
        <v>4.75</v>
      </c>
      <c r="P210" s="120">
        <f t="shared" si="34"/>
        <v>121.25</v>
      </c>
      <c r="Q210" s="120">
        <v>116.5</v>
      </c>
      <c r="R210" s="120">
        <v>4.75</v>
      </c>
      <c r="S210" s="120">
        <f t="shared" si="35"/>
        <v>121.25</v>
      </c>
      <c r="T210" s="120">
        <v>116.5</v>
      </c>
      <c r="U210" s="120">
        <v>4.75</v>
      </c>
      <c r="V210" s="50">
        <f t="shared" si="36"/>
        <v>15.15625</v>
      </c>
    </row>
    <row r="211" spans="1:22" s="18" customFormat="1" ht="15">
      <c r="A211" s="42">
        <v>49</v>
      </c>
      <c r="B211" s="13" t="s">
        <v>59</v>
      </c>
      <c r="C211" s="13" t="s">
        <v>72</v>
      </c>
      <c r="D211" s="40">
        <v>5</v>
      </c>
      <c r="E211" s="40"/>
      <c r="F211" s="11">
        <v>8</v>
      </c>
      <c r="G211" s="120">
        <f t="shared" si="31"/>
        <v>1.76</v>
      </c>
      <c r="H211" s="120">
        <v>1.72</v>
      </c>
      <c r="I211" s="120">
        <v>0.04</v>
      </c>
      <c r="J211" s="120">
        <f t="shared" si="32"/>
        <v>1.76</v>
      </c>
      <c r="K211" s="120">
        <v>1.72</v>
      </c>
      <c r="L211" s="120">
        <v>0.04</v>
      </c>
      <c r="M211" s="120">
        <f t="shared" si="33"/>
        <v>1.76</v>
      </c>
      <c r="N211" s="120">
        <v>1.72</v>
      </c>
      <c r="O211" s="120">
        <v>0.04</v>
      </c>
      <c r="P211" s="120">
        <f t="shared" si="34"/>
        <v>1.76</v>
      </c>
      <c r="Q211" s="120">
        <v>1.72</v>
      </c>
      <c r="R211" s="120">
        <v>0.04</v>
      </c>
      <c r="S211" s="120">
        <f t="shared" si="35"/>
        <v>1.76</v>
      </c>
      <c r="T211" s="120">
        <v>1.72</v>
      </c>
      <c r="U211" s="120">
        <v>0.04</v>
      </c>
      <c r="V211" s="50">
        <f t="shared" si="36"/>
        <v>0.22</v>
      </c>
    </row>
    <row r="212" spans="1:22" s="18" customFormat="1" ht="15">
      <c r="A212" s="42">
        <v>50</v>
      </c>
      <c r="B212" s="13" t="s">
        <v>59</v>
      </c>
      <c r="C212" s="13" t="s">
        <v>72</v>
      </c>
      <c r="D212" s="40">
        <v>6</v>
      </c>
      <c r="E212" s="40"/>
      <c r="F212" s="11">
        <v>8</v>
      </c>
      <c r="G212" s="120">
        <f t="shared" si="31"/>
        <v>102.15</v>
      </c>
      <c r="H212" s="120">
        <v>101.37</v>
      </c>
      <c r="I212" s="120">
        <v>0.78</v>
      </c>
      <c r="J212" s="120">
        <f t="shared" si="32"/>
        <v>102.15</v>
      </c>
      <c r="K212" s="120">
        <v>101.37</v>
      </c>
      <c r="L212" s="120">
        <v>0.78</v>
      </c>
      <c r="M212" s="120">
        <f t="shared" si="33"/>
        <v>102.15</v>
      </c>
      <c r="N212" s="120">
        <v>101.37</v>
      </c>
      <c r="O212" s="120">
        <v>0.78</v>
      </c>
      <c r="P212" s="120">
        <f t="shared" si="34"/>
        <v>102.15</v>
      </c>
      <c r="Q212" s="120">
        <v>101.37</v>
      </c>
      <c r="R212" s="120">
        <v>0.78</v>
      </c>
      <c r="S212" s="120">
        <f t="shared" si="35"/>
        <v>102.15</v>
      </c>
      <c r="T212" s="120">
        <v>101.37</v>
      </c>
      <c r="U212" s="120">
        <v>0.78</v>
      </c>
      <c r="V212" s="50">
        <f t="shared" si="36"/>
        <v>12.76875</v>
      </c>
    </row>
    <row r="213" spans="1:22" s="18" customFormat="1" ht="15">
      <c r="A213" s="42">
        <v>51</v>
      </c>
      <c r="B213" s="13" t="s">
        <v>59</v>
      </c>
      <c r="C213" s="13" t="s">
        <v>72</v>
      </c>
      <c r="D213" s="40">
        <v>8</v>
      </c>
      <c r="E213" s="40"/>
      <c r="F213" s="42">
        <f>'[3]МКД'!$H$133</f>
        <v>8</v>
      </c>
      <c r="G213" s="120">
        <f t="shared" si="31"/>
        <v>217.72</v>
      </c>
      <c r="H213" s="120">
        <v>179.93</v>
      </c>
      <c r="I213" s="120">
        <v>37.79</v>
      </c>
      <c r="J213" s="120">
        <f t="shared" si="32"/>
        <v>217.72</v>
      </c>
      <c r="K213" s="120">
        <v>179.93</v>
      </c>
      <c r="L213" s="120">
        <v>37.79</v>
      </c>
      <c r="M213" s="120">
        <f t="shared" si="33"/>
        <v>217.72</v>
      </c>
      <c r="N213" s="120">
        <v>179.93</v>
      </c>
      <c r="O213" s="120">
        <v>37.79</v>
      </c>
      <c r="P213" s="120">
        <f t="shared" si="34"/>
        <v>217.72</v>
      </c>
      <c r="Q213" s="120">
        <v>179.93</v>
      </c>
      <c r="R213" s="120">
        <v>37.79</v>
      </c>
      <c r="S213" s="120">
        <f t="shared" si="35"/>
        <v>217.72</v>
      </c>
      <c r="T213" s="120">
        <v>179.93</v>
      </c>
      <c r="U213" s="120">
        <v>37.79</v>
      </c>
      <c r="V213" s="50">
        <f t="shared" si="36"/>
        <v>27.215</v>
      </c>
    </row>
    <row r="214" spans="1:22" s="18" customFormat="1" ht="15">
      <c r="A214" s="42">
        <v>52</v>
      </c>
      <c r="B214" s="13" t="s">
        <v>59</v>
      </c>
      <c r="C214" s="13" t="s">
        <v>72</v>
      </c>
      <c r="D214" s="40">
        <v>10</v>
      </c>
      <c r="E214" s="40"/>
      <c r="F214" s="11">
        <v>12</v>
      </c>
      <c r="G214" s="120">
        <f t="shared" si="31"/>
        <v>1.7500000000000009</v>
      </c>
      <c r="H214" s="120">
        <v>-7.13</v>
      </c>
      <c r="I214" s="120">
        <v>8.88</v>
      </c>
      <c r="J214" s="120">
        <f t="shared" si="32"/>
        <v>1.7500000000000009</v>
      </c>
      <c r="K214" s="120">
        <v>-7.13</v>
      </c>
      <c r="L214" s="120">
        <v>8.88</v>
      </c>
      <c r="M214" s="120">
        <f t="shared" si="33"/>
        <v>1.7500000000000009</v>
      </c>
      <c r="N214" s="120">
        <v>-7.13</v>
      </c>
      <c r="O214" s="120">
        <v>8.88</v>
      </c>
      <c r="P214" s="120">
        <f t="shared" si="34"/>
        <v>1.7500000000000009</v>
      </c>
      <c r="Q214" s="120">
        <v>-7.13</v>
      </c>
      <c r="R214" s="120">
        <v>8.88</v>
      </c>
      <c r="S214" s="120">
        <f t="shared" si="35"/>
        <v>1.7500000000000009</v>
      </c>
      <c r="T214" s="120">
        <v>-7.13</v>
      </c>
      <c r="U214" s="120">
        <v>8.88</v>
      </c>
      <c r="V214" s="50">
        <f t="shared" si="36"/>
        <v>0.1458333333333334</v>
      </c>
    </row>
    <row r="215" spans="1:22" s="18" customFormat="1" ht="15">
      <c r="A215" s="42">
        <v>53</v>
      </c>
      <c r="B215" s="13" t="s">
        <v>59</v>
      </c>
      <c r="C215" s="13" t="s">
        <v>72</v>
      </c>
      <c r="D215" s="40">
        <v>11</v>
      </c>
      <c r="E215" s="40"/>
      <c r="F215" s="11">
        <v>24</v>
      </c>
      <c r="G215" s="120">
        <f t="shared" si="31"/>
        <v>100.69</v>
      </c>
      <c r="H215" s="120">
        <v>80.37</v>
      </c>
      <c r="I215" s="120">
        <v>20.32</v>
      </c>
      <c r="J215" s="120">
        <f t="shared" si="32"/>
        <v>100.69</v>
      </c>
      <c r="K215" s="120">
        <v>80.37</v>
      </c>
      <c r="L215" s="120">
        <v>20.32</v>
      </c>
      <c r="M215" s="120">
        <f t="shared" si="33"/>
        <v>100.69</v>
      </c>
      <c r="N215" s="120">
        <v>80.37</v>
      </c>
      <c r="O215" s="120">
        <v>20.32</v>
      </c>
      <c r="P215" s="120">
        <f t="shared" si="34"/>
        <v>100.69</v>
      </c>
      <c r="Q215" s="120">
        <v>80.37</v>
      </c>
      <c r="R215" s="120">
        <v>20.32</v>
      </c>
      <c r="S215" s="120">
        <f t="shared" si="35"/>
        <v>100.36000000000001</v>
      </c>
      <c r="T215" s="120">
        <v>80.04</v>
      </c>
      <c r="U215" s="120">
        <v>20.32</v>
      </c>
      <c r="V215" s="50">
        <f t="shared" si="36"/>
        <v>4.1816666666666675</v>
      </c>
    </row>
    <row r="216" spans="1:22" s="18" customFormat="1" ht="15">
      <c r="A216" s="42">
        <v>54</v>
      </c>
      <c r="B216" s="13" t="s">
        <v>59</v>
      </c>
      <c r="C216" s="13" t="s">
        <v>73</v>
      </c>
      <c r="D216" s="40">
        <v>6</v>
      </c>
      <c r="E216" s="40"/>
      <c r="F216" s="11">
        <f>'[2]МКД'!$H$250</f>
        <v>4</v>
      </c>
      <c r="G216" s="120">
        <f t="shared" si="31"/>
        <v>23.68</v>
      </c>
      <c r="H216" s="120">
        <v>23.3</v>
      </c>
      <c r="I216" s="120">
        <v>0.38</v>
      </c>
      <c r="J216" s="120">
        <f t="shared" si="32"/>
        <v>23.68</v>
      </c>
      <c r="K216" s="120">
        <v>23.3</v>
      </c>
      <c r="L216" s="120">
        <v>0.38</v>
      </c>
      <c r="M216" s="120">
        <f t="shared" si="33"/>
        <v>23.68</v>
      </c>
      <c r="N216" s="120">
        <v>23.3</v>
      </c>
      <c r="O216" s="120">
        <v>0.38</v>
      </c>
      <c r="P216" s="120">
        <f t="shared" si="34"/>
        <v>23.68</v>
      </c>
      <c r="Q216" s="120">
        <v>23.3</v>
      </c>
      <c r="R216" s="120">
        <v>0.38</v>
      </c>
      <c r="S216" s="120">
        <f t="shared" si="35"/>
        <v>23.68</v>
      </c>
      <c r="T216" s="120">
        <v>23.3</v>
      </c>
      <c r="U216" s="120">
        <v>0.38</v>
      </c>
      <c r="V216" s="50">
        <f t="shared" si="36"/>
        <v>5.92</v>
      </c>
    </row>
    <row r="217" spans="1:22" s="18" customFormat="1" ht="15">
      <c r="A217" s="42">
        <v>55</v>
      </c>
      <c r="B217" s="13" t="s">
        <v>59</v>
      </c>
      <c r="C217" s="14" t="s">
        <v>52</v>
      </c>
      <c r="D217" s="41">
        <v>4</v>
      </c>
      <c r="E217" s="41"/>
      <c r="F217" s="11">
        <v>140</v>
      </c>
      <c r="G217" s="120">
        <f t="shared" si="31"/>
        <v>901.86</v>
      </c>
      <c r="H217" s="120">
        <v>337.97</v>
      </c>
      <c r="I217" s="120">
        <v>563.89</v>
      </c>
      <c r="J217" s="120">
        <f t="shared" si="32"/>
        <v>901.86</v>
      </c>
      <c r="K217" s="120">
        <v>337.97</v>
      </c>
      <c r="L217" s="120">
        <v>563.89</v>
      </c>
      <c r="M217" s="120">
        <f t="shared" si="33"/>
        <v>895.9300000000001</v>
      </c>
      <c r="N217" s="120">
        <v>332.04</v>
      </c>
      <c r="O217" s="120">
        <v>563.89</v>
      </c>
      <c r="P217" s="120">
        <f t="shared" si="34"/>
        <v>895.42</v>
      </c>
      <c r="Q217" s="120">
        <v>331.53</v>
      </c>
      <c r="R217" s="120">
        <v>563.89</v>
      </c>
      <c r="S217" s="120">
        <f t="shared" si="35"/>
        <v>862.4</v>
      </c>
      <c r="T217" s="120">
        <v>299.14</v>
      </c>
      <c r="U217" s="120">
        <v>563.26</v>
      </c>
      <c r="V217" s="50">
        <f t="shared" si="36"/>
        <v>6.16</v>
      </c>
    </row>
    <row r="218" spans="1:22" s="18" customFormat="1" ht="15">
      <c r="A218" s="42">
        <v>56</v>
      </c>
      <c r="B218" s="13" t="s">
        <v>59</v>
      </c>
      <c r="C218" s="14" t="s">
        <v>52</v>
      </c>
      <c r="D218" s="41">
        <v>10</v>
      </c>
      <c r="E218" s="41"/>
      <c r="F218" s="11">
        <v>91</v>
      </c>
      <c r="G218" s="120">
        <f t="shared" si="31"/>
        <v>336.30999999999995</v>
      </c>
      <c r="H218" s="120">
        <v>142.64</v>
      </c>
      <c r="I218" s="120">
        <v>193.67</v>
      </c>
      <c r="J218" s="120">
        <f t="shared" si="32"/>
        <v>336.30999999999995</v>
      </c>
      <c r="K218" s="120">
        <v>142.64</v>
      </c>
      <c r="L218" s="120">
        <v>193.67</v>
      </c>
      <c r="M218" s="120">
        <f t="shared" si="33"/>
        <v>336.30999999999995</v>
      </c>
      <c r="N218" s="120">
        <v>142.64</v>
      </c>
      <c r="O218" s="120">
        <v>193.67</v>
      </c>
      <c r="P218" s="120">
        <f t="shared" si="34"/>
        <v>336.30999999999995</v>
      </c>
      <c r="Q218" s="120">
        <v>142.64</v>
      </c>
      <c r="R218" s="120">
        <v>193.67</v>
      </c>
      <c r="S218" s="120">
        <f t="shared" si="35"/>
        <v>336.30999999999995</v>
      </c>
      <c r="T218" s="120">
        <v>142.64</v>
      </c>
      <c r="U218" s="120">
        <v>193.67</v>
      </c>
      <c r="V218" s="50">
        <f t="shared" si="36"/>
        <v>3.6957142857142853</v>
      </c>
    </row>
    <row r="219" spans="1:22" s="18" customFormat="1" ht="15">
      <c r="A219" s="42">
        <v>57</v>
      </c>
      <c r="B219" s="13" t="s">
        <v>59</v>
      </c>
      <c r="C219" s="14" t="s">
        <v>74</v>
      </c>
      <c r="D219" s="41">
        <v>6</v>
      </c>
      <c r="E219" s="41"/>
      <c r="F219" s="11">
        <v>16</v>
      </c>
      <c r="G219" s="120">
        <f t="shared" si="31"/>
        <v>428.42999999999995</v>
      </c>
      <c r="H219" s="120">
        <v>238.64</v>
      </c>
      <c r="I219" s="120">
        <v>189.79</v>
      </c>
      <c r="J219" s="120">
        <f t="shared" si="32"/>
        <v>423.15999999999997</v>
      </c>
      <c r="K219" s="120">
        <v>233.37</v>
      </c>
      <c r="L219" s="120">
        <v>189.79</v>
      </c>
      <c r="M219" s="120">
        <f t="shared" si="33"/>
        <v>422.6</v>
      </c>
      <c r="N219" s="120">
        <v>232.81</v>
      </c>
      <c r="O219" s="120">
        <v>189.79</v>
      </c>
      <c r="P219" s="120">
        <f t="shared" si="34"/>
        <v>421.13</v>
      </c>
      <c r="Q219" s="120">
        <v>231.34</v>
      </c>
      <c r="R219" s="120">
        <v>189.79</v>
      </c>
      <c r="S219" s="120">
        <f t="shared" si="35"/>
        <v>419.90999999999997</v>
      </c>
      <c r="T219" s="120">
        <v>230.12</v>
      </c>
      <c r="U219" s="120">
        <v>189.79</v>
      </c>
      <c r="V219" s="50">
        <f t="shared" si="36"/>
        <v>26.244374999999998</v>
      </c>
    </row>
    <row r="220" spans="1:23" s="18" customFormat="1" ht="15">
      <c r="A220" s="42">
        <v>58</v>
      </c>
      <c r="B220" s="13" t="s">
        <v>59</v>
      </c>
      <c r="C220" s="14" t="s">
        <v>74</v>
      </c>
      <c r="D220" s="41">
        <v>8</v>
      </c>
      <c r="E220" s="41"/>
      <c r="F220" s="11">
        <v>12</v>
      </c>
      <c r="G220" s="120">
        <f t="shared" si="31"/>
        <v>90.28</v>
      </c>
      <c r="H220" s="120">
        <v>51.65</v>
      </c>
      <c r="I220" s="120">
        <v>38.63</v>
      </c>
      <c r="J220" s="120">
        <f t="shared" si="32"/>
        <v>90.28</v>
      </c>
      <c r="K220" s="120">
        <v>51.65</v>
      </c>
      <c r="L220" s="120">
        <v>38.63</v>
      </c>
      <c r="M220" s="120">
        <f t="shared" si="33"/>
        <v>90.28</v>
      </c>
      <c r="N220" s="120">
        <v>51.65</v>
      </c>
      <c r="O220" s="120">
        <v>38.63</v>
      </c>
      <c r="P220" s="120">
        <f t="shared" si="34"/>
        <v>90.28</v>
      </c>
      <c r="Q220" s="120">
        <v>51.65</v>
      </c>
      <c r="R220" s="120">
        <v>38.63</v>
      </c>
      <c r="S220" s="120">
        <f t="shared" si="35"/>
        <v>90.28</v>
      </c>
      <c r="T220" s="120">
        <v>51.65</v>
      </c>
      <c r="U220" s="120">
        <v>38.63</v>
      </c>
      <c r="V220" s="50">
        <f t="shared" si="36"/>
        <v>7.523333333333333</v>
      </c>
      <c r="W220" s="158">
        <v>44187</v>
      </c>
    </row>
    <row r="221" spans="1:22" s="18" customFormat="1" ht="15">
      <c r="A221" s="42">
        <v>59</v>
      </c>
      <c r="B221" s="13" t="s">
        <v>59</v>
      </c>
      <c r="C221" s="19" t="s">
        <v>81</v>
      </c>
      <c r="D221" s="40">
        <v>11</v>
      </c>
      <c r="E221" s="40"/>
      <c r="F221" s="27">
        <v>60</v>
      </c>
      <c r="G221" s="120">
        <f t="shared" si="31"/>
        <v>65.23</v>
      </c>
      <c r="H221" s="120">
        <v>35.32</v>
      </c>
      <c r="I221" s="120">
        <v>29.91</v>
      </c>
      <c r="J221" s="120">
        <f t="shared" si="32"/>
        <v>65.23</v>
      </c>
      <c r="K221" s="120">
        <v>35.32</v>
      </c>
      <c r="L221" s="120">
        <v>29.91</v>
      </c>
      <c r="M221" s="120">
        <f t="shared" si="33"/>
        <v>65.23</v>
      </c>
      <c r="N221" s="120">
        <v>35.32</v>
      </c>
      <c r="O221" s="120">
        <v>29.91</v>
      </c>
      <c r="P221" s="120">
        <f t="shared" si="34"/>
        <v>65.23</v>
      </c>
      <c r="Q221" s="120">
        <v>35.32</v>
      </c>
      <c r="R221" s="120">
        <v>29.91</v>
      </c>
      <c r="S221" s="120">
        <f t="shared" si="35"/>
        <v>65.23</v>
      </c>
      <c r="T221" s="120">
        <v>35.32</v>
      </c>
      <c r="U221" s="120">
        <v>29.91</v>
      </c>
      <c r="V221" s="50">
        <f t="shared" si="36"/>
        <v>1.0871666666666668</v>
      </c>
    </row>
    <row r="222" spans="1:22" s="18" customFormat="1" ht="15">
      <c r="A222" s="42">
        <v>60</v>
      </c>
      <c r="B222" s="13" t="s">
        <v>59</v>
      </c>
      <c r="C222" s="13" t="s">
        <v>48</v>
      </c>
      <c r="D222" s="40">
        <v>1</v>
      </c>
      <c r="E222" s="40" t="s">
        <v>17</v>
      </c>
      <c r="F222" s="27">
        <v>21</v>
      </c>
      <c r="G222" s="120">
        <f t="shared" si="31"/>
        <v>12.43</v>
      </c>
      <c r="H222" s="120">
        <v>9.2</v>
      </c>
      <c r="I222" s="120">
        <v>3.23</v>
      </c>
      <c r="J222" s="120">
        <f t="shared" si="32"/>
        <v>12.43</v>
      </c>
      <c r="K222" s="120">
        <v>9.2</v>
      </c>
      <c r="L222" s="120">
        <v>3.23</v>
      </c>
      <c r="M222" s="120">
        <f t="shared" si="33"/>
        <v>12.43</v>
      </c>
      <c r="N222" s="120">
        <v>9.2</v>
      </c>
      <c r="O222" s="120">
        <v>3.23</v>
      </c>
      <c r="P222" s="120">
        <f t="shared" si="34"/>
        <v>12.43</v>
      </c>
      <c r="Q222" s="120">
        <v>9.2</v>
      </c>
      <c r="R222" s="120">
        <v>3.23</v>
      </c>
      <c r="S222" s="120">
        <f t="shared" si="35"/>
        <v>12.43</v>
      </c>
      <c r="T222" s="120">
        <v>9.2</v>
      </c>
      <c r="U222" s="120">
        <v>3.23</v>
      </c>
      <c r="V222" s="50">
        <f t="shared" si="36"/>
        <v>0.5919047619047619</v>
      </c>
    </row>
    <row r="223" spans="1:22" s="18" customFormat="1" ht="15">
      <c r="A223" s="42">
        <v>61</v>
      </c>
      <c r="B223" s="13" t="s">
        <v>59</v>
      </c>
      <c r="C223" s="13" t="s">
        <v>48</v>
      </c>
      <c r="D223" s="40">
        <v>4</v>
      </c>
      <c r="E223" s="40"/>
      <c r="F223" s="27">
        <v>26</v>
      </c>
      <c r="G223" s="120">
        <f t="shared" si="31"/>
        <v>26.23</v>
      </c>
      <c r="H223" s="203">
        <v>5.93</v>
      </c>
      <c r="I223" s="203">
        <v>20.3</v>
      </c>
      <c r="J223" s="120">
        <f t="shared" si="32"/>
        <v>26.23</v>
      </c>
      <c r="K223" s="203">
        <v>5.93</v>
      </c>
      <c r="L223" s="203">
        <v>20.3</v>
      </c>
      <c r="M223" s="120">
        <f t="shared" si="33"/>
        <v>26.23</v>
      </c>
      <c r="N223" s="203">
        <v>5.93</v>
      </c>
      <c r="O223" s="203">
        <v>20.3</v>
      </c>
      <c r="P223" s="120">
        <f t="shared" si="34"/>
        <v>26.23</v>
      </c>
      <c r="Q223" s="203">
        <v>5.93</v>
      </c>
      <c r="R223" s="203">
        <v>20.3</v>
      </c>
      <c r="S223" s="120">
        <f t="shared" si="35"/>
        <v>26.23</v>
      </c>
      <c r="T223" s="203">
        <v>5.93</v>
      </c>
      <c r="U223" s="203">
        <v>20.3</v>
      </c>
      <c r="V223" s="50">
        <f aca="true" t="shared" si="37" ref="V223:V232">S223/F223</f>
        <v>1.008846153846154</v>
      </c>
    </row>
    <row r="224" spans="1:22" s="18" customFormat="1" ht="15">
      <c r="A224" s="42">
        <v>62</v>
      </c>
      <c r="B224" s="13" t="s">
        <v>59</v>
      </c>
      <c r="C224" s="13" t="s">
        <v>48</v>
      </c>
      <c r="D224" s="40">
        <v>16</v>
      </c>
      <c r="E224" s="40"/>
      <c r="F224" s="27">
        <v>22</v>
      </c>
      <c r="G224" s="120">
        <f t="shared" si="31"/>
        <v>240.03</v>
      </c>
      <c r="H224" s="120">
        <v>73.16</v>
      </c>
      <c r="I224" s="120">
        <v>166.87</v>
      </c>
      <c r="J224" s="120">
        <f t="shared" si="32"/>
        <v>240.03</v>
      </c>
      <c r="K224" s="120">
        <v>73.16</v>
      </c>
      <c r="L224" s="120">
        <v>166.87</v>
      </c>
      <c r="M224" s="120">
        <f t="shared" si="33"/>
        <v>240.03</v>
      </c>
      <c r="N224" s="120">
        <v>73.16</v>
      </c>
      <c r="O224" s="120">
        <v>166.87</v>
      </c>
      <c r="P224" s="120">
        <f t="shared" si="34"/>
        <v>240.03</v>
      </c>
      <c r="Q224" s="120">
        <v>73.16</v>
      </c>
      <c r="R224" s="120">
        <v>166.87</v>
      </c>
      <c r="S224" s="120">
        <f t="shared" si="35"/>
        <v>240.03</v>
      </c>
      <c r="T224" s="120">
        <v>73.16</v>
      </c>
      <c r="U224" s="120">
        <v>166.87</v>
      </c>
      <c r="V224" s="50">
        <f t="shared" si="37"/>
        <v>10.910454545454545</v>
      </c>
    </row>
    <row r="225" spans="1:22" s="18" customFormat="1" ht="15">
      <c r="A225" s="42">
        <v>63</v>
      </c>
      <c r="B225" s="13" t="s">
        <v>59</v>
      </c>
      <c r="C225" s="13" t="s">
        <v>48</v>
      </c>
      <c r="D225" s="40">
        <v>18</v>
      </c>
      <c r="E225" s="40"/>
      <c r="F225" s="16">
        <v>15</v>
      </c>
      <c r="G225" s="120">
        <f t="shared" si="31"/>
        <v>308.39</v>
      </c>
      <c r="H225" s="120">
        <v>138.98</v>
      </c>
      <c r="I225" s="120">
        <v>169.41</v>
      </c>
      <c r="J225" s="120">
        <f t="shared" si="32"/>
        <v>308.39</v>
      </c>
      <c r="K225" s="120">
        <v>138.98</v>
      </c>
      <c r="L225" s="120">
        <v>169.41</v>
      </c>
      <c r="M225" s="120">
        <f t="shared" si="33"/>
        <v>308.39</v>
      </c>
      <c r="N225" s="120">
        <v>138.98</v>
      </c>
      <c r="O225" s="120">
        <v>169.41</v>
      </c>
      <c r="P225" s="120">
        <f t="shared" si="34"/>
        <v>308.39</v>
      </c>
      <c r="Q225" s="120">
        <v>138.98</v>
      </c>
      <c r="R225" s="120">
        <v>169.41</v>
      </c>
      <c r="S225" s="120">
        <f t="shared" si="35"/>
        <v>308.39</v>
      </c>
      <c r="T225" s="120">
        <v>138.98</v>
      </c>
      <c r="U225" s="120">
        <v>169.41</v>
      </c>
      <c r="V225" s="50">
        <f t="shared" si="37"/>
        <v>20.55933333333333</v>
      </c>
    </row>
    <row r="226" spans="1:22" s="18" customFormat="1" ht="15">
      <c r="A226" s="42">
        <v>64</v>
      </c>
      <c r="B226" s="13" t="s">
        <v>59</v>
      </c>
      <c r="C226" s="13" t="s">
        <v>48</v>
      </c>
      <c r="D226" s="40">
        <v>22</v>
      </c>
      <c r="E226" s="40"/>
      <c r="F226" s="16">
        <v>17</v>
      </c>
      <c r="G226" s="120">
        <f t="shared" si="31"/>
        <v>-6.58</v>
      </c>
      <c r="H226" s="120">
        <v>-8.94</v>
      </c>
      <c r="I226" s="120">
        <v>2.36</v>
      </c>
      <c r="J226" s="120">
        <f t="shared" si="32"/>
        <v>-6.58</v>
      </c>
      <c r="K226" s="120">
        <v>-8.94</v>
      </c>
      <c r="L226" s="120">
        <v>2.36</v>
      </c>
      <c r="M226" s="120">
        <f t="shared" si="33"/>
        <v>-6.58</v>
      </c>
      <c r="N226" s="120">
        <v>-8.94</v>
      </c>
      <c r="O226" s="120">
        <v>2.36</v>
      </c>
      <c r="P226" s="120">
        <f t="shared" si="34"/>
        <v>-6.58</v>
      </c>
      <c r="Q226" s="120">
        <v>-8.94</v>
      </c>
      <c r="R226" s="120">
        <v>2.36</v>
      </c>
      <c r="S226" s="120">
        <f t="shared" si="35"/>
        <v>-6.58</v>
      </c>
      <c r="T226" s="120">
        <v>-8.94</v>
      </c>
      <c r="U226" s="120">
        <v>2.36</v>
      </c>
      <c r="V226" s="50">
        <f t="shared" si="37"/>
        <v>-0.3870588235294118</v>
      </c>
    </row>
    <row r="227" spans="1:22" s="18" customFormat="1" ht="15">
      <c r="A227" s="42">
        <v>65</v>
      </c>
      <c r="B227" s="13" t="s">
        <v>59</v>
      </c>
      <c r="C227" s="13" t="s">
        <v>75</v>
      </c>
      <c r="D227" s="40">
        <v>22</v>
      </c>
      <c r="E227" s="40" t="s">
        <v>17</v>
      </c>
      <c r="F227" s="11">
        <v>14</v>
      </c>
      <c r="G227" s="120">
        <f t="shared" si="31"/>
        <v>69.29</v>
      </c>
      <c r="H227" s="224"/>
      <c r="I227" s="224">
        <v>69.29</v>
      </c>
      <c r="J227" s="120">
        <f t="shared" si="32"/>
        <v>69.29</v>
      </c>
      <c r="K227" s="224"/>
      <c r="L227" s="224">
        <v>69.29</v>
      </c>
      <c r="M227" s="120">
        <f t="shared" si="33"/>
        <v>69.29</v>
      </c>
      <c r="N227" s="282"/>
      <c r="O227" s="224">
        <v>69.29</v>
      </c>
      <c r="P227" s="120">
        <f t="shared" si="34"/>
        <v>69.29</v>
      </c>
      <c r="Q227" s="282"/>
      <c r="R227" s="224">
        <v>69.29</v>
      </c>
      <c r="S227" s="120">
        <f t="shared" si="35"/>
        <v>69.29</v>
      </c>
      <c r="T227" s="282"/>
      <c r="U227" s="224">
        <v>69.29</v>
      </c>
      <c r="V227" s="50">
        <f t="shared" si="37"/>
        <v>4.949285714285715</v>
      </c>
    </row>
    <row r="228" spans="1:22" s="18" customFormat="1" ht="15">
      <c r="A228" s="42">
        <v>66</v>
      </c>
      <c r="B228" s="13" t="s">
        <v>59</v>
      </c>
      <c r="C228" s="13" t="s">
        <v>76</v>
      </c>
      <c r="D228" s="40">
        <v>16</v>
      </c>
      <c r="E228" s="40"/>
      <c r="F228" s="11">
        <v>12</v>
      </c>
      <c r="G228" s="120">
        <f t="shared" si="31"/>
        <v>-23.070000000000004</v>
      </c>
      <c r="H228" s="224">
        <v>-43.81</v>
      </c>
      <c r="I228" s="224">
        <v>20.74</v>
      </c>
      <c r="J228" s="120">
        <f t="shared" si="32"/>
        <v>-23.070000000000004</v>
      </c>
      <c r="K228" s="224">
        <v>-43.81</v>
      </c>
      <c r="L228" s="224">
        <v>20.74</v>
      </c>
      <c r="M228" s="120">
        <f t="shared" si="33"/>
        <v>-23.070000000000004</v>
      </c>
      <c r="N228" s="224">
        <v>-43.81</v>
      </c>
      <c r="O228" s="224">
        <v>20.74</v>
      </c>
      <c r="P228" s="120">
        <f t="shared" si="34"/>
        <v>-23.070000000000004</v>
      </c>
      <c r="Q228" s="224">
        <v>-43.81</v>
      </c>
      <c r="R228" s="224">
        <v>20.74</v>
      </c>
      <c r="S228" s="120">
        <f t="shared" si="35"/>
        <v>-23.070000000000004</v>
      </c>
      <c r="T228" s="224">
        <v>-43.81</v>
      </c>
      <c r="U228" s="224">
        <v>20.74</v>
      </c>
      <c r="V228" s="50">
        <f t="shared" si="37"/>
        <v>-1.9225000000000003</v>
      </c>
    </row>
    <row r="229" spans="1:22" s="18" customFormat="1" ht="15">
      <c r="A229" s="42">
        <v>67</v>
      </c>
      <c r="B229" s="13" t="s">
        <v>59</v>
      </c>
      <c r="C229" s="13" t="s">
        <v>76</v>
      </c>
      <c r="D229" s="40">
        <v>18</v>
      </c>
      <c r="E229" s="40"/>
      <c r="F229" s="11">
        <v>12</v>
      </c>
      <c r="G229" s="120">
        <f t="shared" si="31"/>
        <v>-0.05</v>
      </c>
      <c r="H229" s="224"/>
      <c r="I229" s="224">
        <v>-0.05</v>
      </c>
      <c r="J229" s="120">
        <f t="shared" si="32"/>
        <v>-0.05</v>
      </c>
      <c r="K229" s="224"/>
      <c r="L229" s="224">
        <v>-0.05</v>
      </c>
      <c r="M229" s="120">
        <f t="shared" si="33"/>
        <v>-0.05</v>
      </c>
      <c r="N229" s="224"/>
      <c r="O229" s="224">
        <v>-0.05</v>
      </c>
      <c r="P229" s="120">
        <f t="shared" si="34"/>
        <v>-0.05</v>
      </c>
      <c r="Q229" s="224"/>
      <c r="R229" s="224">
        <v>-0.05</v>
      </c>
      <c r="S229" s="120">
        <f t="shared" si="35"/>
        <v>-0.05</v>
      </c>
      <c r="T229" s="224"/>
      <c r="U229" s="224">
        <v>-0.05</v>
      </c>
      <c r="V229" s="50">
        <f t="shared" si="37"/>
        <v>-0.004166666666666667</v>
      </c>
    </row>
    <row r="230" spans="1:23" s="18" customFormat="1" ht="15">
      <c r="A230" s="42">
        <v>68</v>
      </c>
      <c r="B230" s="13" t="s">
        <v>59</v>
      </c>
      <c r="C230" s="13" t="s">
        <v>76</v>
      </c>
      <c r="D230" s="40">
        <v>36</v>
      </c>
      <c r="E230" s="40" t="s">
        <v>17</v>
      </c>
      <c r="F230" s="11">
        <v>12</v>
      </c>
      <c r="G230" s="120">
        <f t="shared" si="31"/>
        <v>822.63</v>
      </c>
      <c r="H230" s="224">
        <v>324.42</v>
      </c>
      <c r="I230" s="224">
        <v>498.21</v>
      </c>
      <c r="J230" s="120">
        <f t="shared" si="32"/>
        <v>822.63</v>
      </c>
      <c r="K230" s="224">
        <v>324.42</v>
      </c>
      <c r="L230" s="224">
        <v>498.21</v>
      </c>
      <c r="M230" s="120">
        <f t="shared" si="33"/>
        <v>813.0699999999999</v>
      </c>
      <c r="N230" s="224">
        <v>314.86</v>
      </c>
      <c r="O230" s="224">
        <v>498.21</v>
      </c>
      <c r="P230" s="120">
        <f t="shared" si="34"/>
        <v>805.3499999999999</v>
      </c>
      <c r="Q230" s="224">
        <v>307.14</v>
      </c>
      <c r="R230" s="224">
        <v>498.21</v>
      </c>
      <c r="S230" s="120">
        <f t="shared" si="35"/>
        <v>789.22</v>
      </c>
      <c r="T230" s="224">
        <v>291.01</v>
      </c>
      <c r="U230" s="224">
        <v>498.21</v>
      </c>
      <c r="V230" s="50">
        <f t="shared" si="37"/>
        <v>65.76833333333333</v>
      </c>
      <c r="W230" s="158">
        <v>44230</v>
      </c>
    </row>
    <row r="231" spans="1:22" s="18" customFormat="1" ht="15">
      <c r="A231" s="42">
        <v>69</v>
      </c>
      <c r="B231" s="13" t="s">
        <v>59</v>
      </c>
      <c r="C231" s="13" t="s">
        <v>76</v>
      </c>
      <c r="D231" s="40">
        <v>45</v>
      </c>
      <c r="E231" s="40"/>
      <c r="F231" s="42">
        <f>'[2]МКД'!$H$256</f>
        <v>12</v>
      </c>
      <c r="G231" s="120">
        <f t="shared" si="31"/>
        <v>47</v>
      </c>
      <c r="H231" s="224">
        <v>41.6</v>
      </c>
      <c r="I231" s="224">
        <v>5.4</v>
      </c>
      <c r="J231" s="120">
        <f t="shared" si="32"/>
        <v>47</v>
      </c>
      <c r="K231" s="224">
        <v>41.6</v>
      </c>
      <c r="L231" s="224">
        <v>5.4</v>
      </c>
      <c r="M231" s="120">
        <f t="shared" si="33"/>
        <v>47</v>
      </c>
      <c r="N231" s="224">
        <v>41.6</v>
      </c>
      <c r="O231" s="224">
        <v>5.4</v>
      </c>
      <c r="P231" s="120">
        <f t="shared" si="34"/>
        <v>47</v>
      </c>
      <c r="Q231" s="224">
        <v>41.6</v>
      </c>
      <c r="R231" s="224">
        <v>5.4</v>
      </c>
      <c r="S231" s="120">
        <f t="shared" si="35"/>
        <v>47</v>
      </c>
      <c r="T231" s="224">
        <v>41.6</v>
      </c>
      <c r="U231" s="224">
        <v>5.4</v>
      </c>
      <c r="V231" s="50">
        <f t="shared" si="37"/>
        <v>3.9166666666666665</v>
      </c>
    </row>
    <row r="232" spans="1:22" s="18" customFormat="1" ht="15">
      <c r="A232" s="42">
        <v>70</v>
      </c>
      <c r="B232" s="13" t="s">
        <v>59</v>
      </c>
      <c r="C232" s="13" t="s">
        <v>139</v>
      </c>
      <c r="D232" s="40">
        <v>3</v>
      </c>
      <c r="E232" s="40" t="s">
        <v>18</v>
      </c>
      <c r="F232" s="42">
        <v>17</v>
      </c>
      <c r="G232" s="120">
        <f t="shared" si="31"/>
        <v>825.02</v>
      </c>
      <c r="H232" s="224">
        <v>288.78</v>
      </c>
      <c r="I232" s="224">
        <v>536.24</v>
      </c>
      <c r="J232" s="120">
        <f t="shared" si="32"/>
        <v>810.1</v>
      </c>
      <c r="K232" s="224">
        <v>273.86</v>
      </c>
      <c r="L232" s="224">
        <v>536.24</v>
      </c>
      <c r="M232" s="120">
        <f t="shared" si="33"/>
        <v>810.1</v>
      </c>
      <c r="N232" s="224">
        <v>273.86</v>
      </c>
      <c r="O232" s="224">
        <v>536.24</v>
      </c>
      <c r="P232" s="120">
        <f t="shared" si="34"/>
        <v>760.23</v>
      </c>
      <c r="Q232" s="224">
        <v>239.59</v>
      </c>
      <c r="R232" s="224">
        <v>520.64</v>
      </c>
      <c r="S232" s="120">
        <f t="shared" si="35"/>
        <v>731.55</v>
      </c>
      <c r="T232" s="224">
        <v>223.86</v>
      </c>
      <c r="U232" s="224">
        <v>507.69</v>
      </c>
      <c r="V232" s="50">
        <f t="shared" si="37"/>
        <v>43.03235294117647</v>
      </c>
    </row>
    <row r="233" spans="1:22" s="226" customFormat="1" ht="15">
      <c r="A233" s="225"/>
      <c r="B233" s="15" t="s">
        <v>8</v>
      </c>
      <c r="C233" s="217"/>
      <c r="D233" s="218"/>
      <c r="E233" s="218"/>
      <c r="F233" s="218">
        <f>SUM(F158:F232)</f>
        <v>1311</v>
      </c>
      <c r="G233" s="219">
        <f>SUM(G158:G232)</f>
        <v>13497.470000000005</v>
      </c>
      <c r="H233" s="219">
        <f>SUM(H158:H231)</f>
        <v>5009.42</v>
      </c>
      <c r="I233" s="219">
        <f aca="true" t="shared" si="38" ref="I233:O233">SUM(I158:I232)</f>
        <v>8199.269999999999</v>
      </c>
      <c r="J233" s="219">
        <f t="shared" si="38"/>
        <v>13475.490000000003</v>
      </c>
      <c r="K233" s="219">
        <f t="shared" si="38"/>
        <v>5278.009999999999</v>
      </c>
      <c r="L233" s="219">
        <f t="shared" si="38"/>
        <v>8197.479999999998</v>
      </c>
      <c r="M233" s="219">
        <f t="shared" si="38"/>
        <v>13392.200000000004</v>
      </c>
      <c r="N233" s="219">
        <f t="shared" si="38"/>
        <v>5232.649999999999</v>
      </c>
      <c r="O233" s="219">
        <f t="shared" si="38"/>
        <v>8159.549999999997</v>
      </c>
      <c r="P233" s="219">
        <f aca="true" t="shared" si="39" ref="P233:U233">SUM(P158:P232)</f>
        <v>13318.170000000002</v>
      </c>
      <c r="Q233" s="219">
        <f t="shared" si="39"/>
        <v>5181.499999999999</v>
      </c>
      <c r="R233" s="219">
        <f t="shared" si="39"/>
        <v>8136.669999999998</v>
      </c>
      <c r="S233" s="219">
        <f t="shared" si="39"/>
        <v>11969.630000000003</v>
      </c>
      <c r="T233" s="219">
        <f t="shared" si="39"/>
        <v>4646.949999999999</v>
      </c>
      <c r="U233" s="219">
        <f t="shared" si="39"/>
        <v>7322.679999999998</v>
      </c>
      <c r="V233" s="163"/>
    </row>
    <row r="234" spans="1:22" ht="15">
      <c r="A234" s="227"/>
      <c r="B234" s="38"/>
      <c r="Q234" s="299"/>
      <c r="R234" s="299"/>
      <c r="S234" s="299"/>
      <c r="T234" s="299"/>
      <c r="U234" s="299"/>
      <c r="V234" s="299"/>
    </row>
  </sheetData>
  <sheetProtection/>
  <mergeCells count="34">
    <mergeCell ref="A1:F1"/>
    <mergeCell ref="C2:F2"/>
    <mergeCell ref="K136:L136"/>
    <mergeCell ref="H136:I136"/>
    <mergeCell ref="H98:I98"/>
    <mergeCell ref="B4:B6"/>
    <mergeCell ref="G4:I4"/>
    <mergeCell ref="G5:G6"/>
    <mergeCell ref="H5:I5"/>
    <mergeCell ref="A4:A6"/>
    <mergeCell ref="Q136:R136"/>
    <mergeCell ref="N136:O136"/>
    <mergeCell ref="V4:V6"/>
    <mergeCell ref="M4:O4"/>
    <mergeCell ref="N98:O98"/>
    <mergeCell ref="P4:R4"/>
    <mergeCell ref="N5:O5"/>
    <mergeCell ref="J4:L4"/>
    <mergeCell ref="J5:J6"/>
    <mergeCell ref="K5:L5"/>
    <mergeCell ref="P5:P6"/>
    <mergeCell ref="K98:L98"/>
    <mergeCell ref="Q5:R5"/>
    <mergeCell ref="Q98:R98"/>
    <mergeCell ref="T136:U136"/>
    <mergeCell ref="C5:C6"/>
    <mergeCell ref="E5:E6"/>
    <mergeCell ref="D5:D6"/>
    <mergeCell ref="C4:E4"/>
    <mergeCell ref="M5:M6"/>
    <mergeCell ref="S4:U4"/>
    <mergeCell ref="S5:S6"/>
    <mergeCell ref="T5:U5"/>
    <mergeCell ref="F4:F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0" r:id="rId1"/>
  <rowBreaks count="2" manualBreakCount="2">
    <brk id="156" max="40" man="1"/>
    <brk id="2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Y44"/>
  <sheetViews>
    <sheetView zoomScaleSheetLayoutView="100" zoomScalePageLayoutView="0" workbookViewId="0" topLeftCell="A1">
      <selection activeCell="S4" sqref="S4:U4"/>
    </sheetView>
  </sheetViews>
  <sheetFormatPr defaultColWidth="9.140625" defaultRowHeight="15" outlineLevelRow="1" outlineLevelCol="1"/>
  <cols>
    <col min="1" max="1" width="5.00390625" style="199" customWidth="1"/>
    <col min="2" max="2" width="18.57421875" style="199" customWidth="1"/>
    <col min="3" max="3" width="14.57421875" style="228" customWidth="1"/>
    <col min="4" max="5" width="9.140625" style="201" customWidth="1"/>
    <col min="6" max="6" width="12.57421875" style="201" customWidth="1"/>
    <col min="7" max="7" width="12.8515625" style="202" hidden="1" customWidth="1" outlineLevel="1" collapsed="1"/>
    <col min="8" max="9" width="12.8515625" style="202" hidden="1" customWidth="1" outlineLevel="1"/>
    <col min="10" max="10" width="12.8515625" style="202" hidden="1" customWidth="1" outlineLevel="1" collapsed="1"/>
    <col min="11" max="12" width="12.8515625" style="202" hidden="1" customWidth="1" outlineLevel="1"/>
    <col min="13" max="13" width="12.8515625" style="202" hidden="1" customWidth="1" outlineLevel="1" collapsed="1"/>
    <col min="14" max="15" width="12.8515625" style="202" hidden="1" customWidth="1" outlineLevel="1"/>
    <col min="16" max="16" width="12.8515625" style="202" hidden="1" customWidth="1" outlineLevel="1" collapsed="1"/>
    <col min="17" max="18" width="12.8515625" style="202" hidden="1" customWidth="1" outlineLevel="1"/>
    <col min="19" max="19" width="12.8515625" style="202" customWidth="1" collapsed="1"/>
    <col min="20" max="21" width="12.8515625" style="202" customWidth="1"/>
    <col min="22" max="22" width="12.8515625" style="199" customWidth="1"/>
    <col min="23" max="16384" width="9.140625" style="199" customWidth="1"/>
  </cols>
  <sheetData>
    <row r="1" spans="1:21" ht="15">
      <c r="A1" s="346" t="s">
        <v>10</v>
      </c>
      <c r="B1" s="346"/>
      <c r="C1" s="346"/>
      <c r="D1" s="346"/>
      <c r="E1" s="346"/>
      <c r="F1" s="346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3:21" ht="15">
      <c r="C2" s="347"/>
      <c r="D2" s="347"/>
      <c r="E2" s="347"/>
      <c r="F2" s="347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ht="15" customHeight="1">
      <c r="V3" s="202" t="s">
        <v>9</v>
      </c>
    </row>
    <row r="4" spans="1:22" ht="29.25" customHeight="1">
      <c r="A4" s="334" t="s">
        <v>0</v>
      </c>
      <c r="B4" s="334" t="s">
        <v>12</v>
      </c>
      <c r="C4" s="334" t="s">
        <v>1</v>
      </c>
      <c r="D4" s="334"/>
      <c r="E4" s="334"/>
      <c r="F4" s="340" t="s">
        <v>61</v>
      </c>
      <c r="G4" s="343" t="s">
        <v>137</v>
      </c>
      <c r="H4" s="343"/>
      <c r="I4" s="343"/>
      <c r="J4" s="343" t="s">
        <v>141</v>
      </c>
      <c r="K4" s="343"/>
      <c r="L4" s="343"/>
      <c r="M4" s="343" t="s">
        <v>143</v>
      </c>
      <c r="N4" s="343"/>
      <c r="O4" s="343"/>
      <c r="P4" s="343" t="s">
        <v>146</v>
      </c>
      <c r="Q4" s="343"/>
      <c r="R4" s="343"/>
      <c r="S4" s="343" t="s">
        <v>150</v>
      </c>
      <c r="T4" s="343"/>
      <c r="U4" s="343"/>
      <c r="V4" s="335" t="s">
        <v>84</v>
      </c>
    </row>
    <row r="5" spans="1:22" ht="13.5" customHeight="1">
      <c r="A5" s="334"/>
      <c r="B5" s="334"/>
      <c r="C5" s="316" t="s">
        <v>2</v>
      </c>
      <c r="D5" s="334" t="s">
        <v>3</v>
      </c>
      <c r="E5" s="334" t="s">
        <v>4</v>
      </c>
      <c r="F5" s="340"/>
      <c r="G5" s="344" t="s">
        <v>5</v>
      </c>
      <c r="H5" s="341" t="s">
        <v>11</v>
      </c>
      <c r="I5" s="342"/>
      <c r="J5" s="344" t="s">
        <v>5</v>
      </c>
      <c r="K5" s="341" t="s">
        <v>11</v>
      </c>
      <c r="L5" s="342"/>
      <c r="M5" s="344" t="s">
        <v>5</v>
      </c>
      <c r="N5" s="341" t="s">
        <v>11</v>
      </c>
      <c r="O5" s="342"/>
      <c r="P5" s="344" t="s">
        <v>5</v>
      </c>
      <c r="Q5" s="341" t="s">
        <v>11</v>
      </c>
      <c r="R5" s="342"/>
      <c r="S5" s="344" t="s">
        <v>5</v>
      </c>
      <c r="T5" s="341" t="s">
        <v>11</v>
      </c>
      <c r="U5" s="342"/>
      <c r="V5" s="336"/>
    </row>
    <row r="6" spans="1:22" ht="48.75" customHeight="1">
      <c r="A6" s="334"/>
      <c r="B6" s="334"/>
      <c r="C6" s="317"/>
      <c r="D6" s="334"/>
      <c r="E6" s="334"/>
      <c r="F6" s="340"/>
      <c r="G6" s="345"/>
      <c r="H6" s="53" t="s">
        <v>6</v>
      </c>
      <c r="I6" s="53" t="s">
        <v>7</v>
      </c>
      <c r="J6" s="345"/>
      <c r="K6" s="53" t="s">
        <v>6</v>
      </c>
      <c r="L6" s="53" t="s">
        <v>7</v>
      </c>
      <c r="M6" s="345"/>
      <c r="N6" s="53" t="s">
        <v>6</v>
      </c>
      <c r="O6" s="53" t="s">
        <v>7</v>
      </c>
      <c r="P6" s="345"/>
      <c r="Q6" s="53" t="s">
        <v>6</v>
      </c>
      <c r="R6" s="53" t="s">
        <v>7</v>
      </c>
      <c r="S6" s="345"/>
      <c r="T6" s="53" t="s">
        <v>6</v>
      </c>
      <c r="U6" s="53" t="s">
        <v>7</v>
      </c>
      <c r="V6" s="337"/>
    </row>
    <row r="7" spans="1:22" ht="15" customHeight="1">
      <c r="A7" s="40">
        <v>1</v>
      </c>
      <c r="B7" s="229" t="s">
        <v>13</v>
      </c>
      <c r="C7" s="51" t="s">
        <v>19</v>
      </c>
      <c r="D7" s="11">
        <v>14</v>
      </c>
      <c r="E7" s="11"/>
      <c r="F7" s="11">
        <v>96</v>
      </c>
      <c r="G7" s="203">
        <f>H7+I7</f>
        <v>2138.6</v>
      </c>
      <c r="H7" s="224">
        <v>1168</v>
      </c>
      <c r="I7" s="224">
        <v>970.6</v>
      </c>
      <c r="J7" s="203">
        <f>K7+L7</f>
        <v>2161.8</v>
      </c>
      <c r="K7" s="224">
        <v>1183.1</v>
      </c>
      <c r="L7" s="224">
        <v>978.7</v>
      </c>
      <c r="M7" s="203">
        <f>N7+O7</f>
        <v>2187.6</v>
      </c>
      <c r="N7" s="224">
        <v>1200.2</v>
      </c>
      <c r="O7" s="224">
        <v>987.4</v>
      </c>
      <c r="P7" s="203">
        <f>Q7+R7</f>
        <v>2227.4</v>
      </c>
      <c r="Q7" s="224">
        <v>1229.5</v>
      </c>
      <c r="R7" s="224">
        <v>997.9</v>
      </c>
      <c r="S7" s="203">
        <f>T7+U7</f>
        <v>2269.1</v>
      </c>
      <c r="T7" s="224">
        <v>1271.5</v>
      </c>
      <c r="U7" s="224">
        <v>997.6</v>
      </c>
      <c r="V7" s="204">
        <f>S7/F7</f>
        <v>23.636458333333334</v>
      </c>
    </row>
    <row r="8" spans="1:22" ht="15" customHeight="1">
      <c r="A8" s="40">
        <v>2</v>
      </c>
      <c r="B8" s="229" t="s">
        <v>13</v>
      </c>
      <c r="C8" s="229" t="s">
        <v>16</v>
      </c>
      <c r="D8" s="205">
        <v>19</v>
      </c>
      <c r="E8" s="205"/>
      <c r="F8" s="205">
        <v>58</v>
      </c>
      <c r="G8" s="203">
        <f aca="true" t="shared" si="0" ref="G8:G15">H8+I8</f>
        <v>268.9</v>
      </c>
      <c r="H8" s="224">
        <v>261</v>
      </c>
      <c r="I8" s="224">
        <v>7.9</v>
      </c>
      <c r="J8" s="203">
        <f aca="true" t="shared" si="1" ref="J8:J15">K8+L8</f>
        <v>272.2</v>
      </c>
      <c r="K8" s="224">
        <v>264.3</v>
      </c>
      <c r="L8" s="224">
        <v>7.9</v>
      </c>
      <c r="M8" s="203">
        <f aca="true" t="shared" si="2" ref="M8:M15">N8+O8</f>
        <v>317.3</v>
      </c>
      <c r="N8" s="224">
        <v>317.3</v>
      </c>
      <c r="O8" s="224"/>
      <c r="P8" s="203">
        <f aca="true" t="shared" si="3" ref="P8:P15">Q8+R8</f>
        <v>282.4</v>
      </c>
      <c r="Q8" s="224">
        <v>282.4</v>
      </c>
      <c r="R8" s="224"/>
      <c r="S8" s="203">
        <f aca="true" t="shared" si="4" ref="S8:S15">T8+U8</f>
        <v>285.5</v>
      </c>
      <c r="T8" s="224">
        <v>285.5</v>
      </c>
      <c r="U8" s="224"/>
      <c r="V8" s="204">
        <f aca="true" t="shared" si="5" ref="V8:V15">S8/F8</f>
        <v>4.922413793103448</v>
      </c>
    </row>
    <row r="9" spans="1:22" ht="15" customHeight="1">
      <c r="A9" s="40">
        <v>3</v>
      </c>
      <c r="B9" s="229" t="s">
        <v>13</v>
      </c>
      <c r="C9" s="51" t="s">
        <v>16</v>
      </c>
      <c r="D9" s="11">
        <v>21</v>
      </c>
      <c r="E9" s="11" t="s">
        <v>17</v>
      </c>
      <c r="F9" s="11">
        <v>98</v>
      </c>
      <c r="G9" s="203">
        <f t="shared" si="0"/>
        <v>1012.1999999999999</v>
      </c>
      <c r="H9" s="224">
        <v>887.9</v>
      </c>
      <c r="I9" s="224">
        <v>124.3</v>
      </c>
      <c r="J9" s="203">
        <f t="shared" si="1"/>
        <v>1078.7</v>
      </c>
      <c r="K9" s="224">
        <v>955</v>
      </c>
      <c r="L9" s="224">
        <v>123.7</v>
      </c>
      <c r="M9" s="203">
        <f t="shared" si="2"/>
        <v>1136.8000000000002</v>
      </c>
      <c r="N9" s="224">
        <v>1024.4</v>
      </c>
      <c r="O9" s="224">
        <v>112.4</v>
      </c>
      <c r="P9" s="203">
        <f t="shared" si="3"/>
        <v>1168.1000000000001</v>
      </c>
      <c r="Q9" s="224">
        <v>1058.4</v>
      </c>
      <c r="R9" s="224">
        <v>109.7</v>
      </c>
      <c r="S9" s="203">
        <f t="shared" si="4"/>
        <v>1110.4</v>
      </c>
      <c r="T9" s="224">
        <v>1000.6</v>
      </c>
      <c r="U9" s="224">
        <v>109.8</v>
      </c>
      <c r="V9" s="204">
        <f t="shared" si="5"/>
        <v>11.33061224489796</v>
      </c>
    </row>
    <row r="10" spans="1:22" ht="15" customHeight="1">
      <c r="A10" s="40">
        <v>4</v>
      </c>
      <c r="B10" s="229" t="s">
        <v>13</v>
      </c>
      <c r="C10" s="51" t="s">
        <v>16</v>
      </c>
      <c r="D10" s="11">
        <v>33</v>
      </c>
      <c r="E10" s="11" t="s">
        <v>18</v>
      </c>
      <c r="F10" s="11">
        <v>79</v>
      </c>
      <c r="G10" s="203">
        <f t="shared" si="0"/>
        <v>392.09999999999997</v>
      </c>
      <c r="H10" s="224">
        <v>389.4</v>
      </c>
      <c r="I10" s="224">
        <v>2.7</v>
      </c>
      <c r="J10" s="203">
        <f t="shared" si="1"/>
        <v>359.7</v>
      </c>
      <c r="K10" s="224">
        <v>357</v>
      </c>
      <c r="L10" s="224">
        <v>2.7</v>
      </c>
      <c r="M10" s="203">
        <f t="shared" si="2"/>
        <v>396</v>
      </c>
      <c r="N10" s="224">
        <v>393.3</v>
      </c>
      <c r="O10" s="224">
        <v>2.7</v>
      </c>
      <c r="P10" s="203">
        <f t="shared" si="3"/>
        <v>436.4</v>
      </c>
      <c r="Q10" s="224">
        <v>433.7</v>
      </c>
      <c r="R10" s="224">
        <v>2.7</v>
      </c>
      <c r="S10" s="203">
        <f t="shared" si="4"/>
        <v>401.59999999999997</v>
      </c>
      <c r="T10" s="224">
        <v>398.9</v>
      </c>
      <c r="U10" s="224">
        <v>2.7</v>
      </c>
      <c r="V10" s="204">
        <f t="shared" si="5"/>
        <v>5.083544303797468</v>
      </c>
    </row>
    <row r="11" spans="1:22" ht="15" customHeight="1">
      <c r="A11" s="40">
        <v>5</v>
      </c>
      <c r="B11" s="229" t="s">
        <v>13</v>
      </c>
      <c r="C11" s="51" t="s">
        <v>16</v>
      </c>
      <c r="D11" s="11">
        <v>35</v>
      </c>
      <c r="E11" s="11" t="s">
        <v>18</v>
      </c>
      <c r="F11" s="11">
        <v>99</v>
      </c>
      <c r="G11" s="203">
        <f t="shared" si="0"/>
        <v>439.3</v>
      </c>
      <c r="H11" s="224">
        <v>438.3</v>
      </c>
      <c r="I11" s="224">
        <v>1</v>
      </c>
      <c r="J11" s="203">
        <f t="shared" si="1"/>
        <v>464.6</v>
      </c>
      <c r="K11" s="224">
        <v>463.6</v>
      </c>
      <c r="L11" s="224">
        <v>1</v>
      </c>
      <c r="M11" s="203">
        <f t="shared" si="2"/>
        <v>483.5</v>
      </c>
      <c r="N11" s="224">
        <v>482.5</v>
      </c>
      <c r="O11" s="224">
        <v>1</v>
      </c>
      <c r="P11" s="203">
        <f t="shared" si="3"/>
        <v>512.2</v>
      </c>
      <c r="Q11" s="224">
        <v>511.2</v>
      </c>
      <c r="R11" s="224">
        <v>1</v>
      </c>
      <c r="S11" s="203">
        <f t="shared" si="4"/>
        <v>487</v>
      </c>
      <c r="T11" s="224">
        <v>486</v>
      </c>
      <c r="U11" s="224">
        <v>1</v>
      </c>
      <c r="V11" s="204">
        <f t="shared" si="5"/>
        <v>4.91919191919192</v>
      </c>
    </row>
    <row r="12" spans="1:22" ht="15" customHeight="1">
      <c r="A12" s="40">
        <v>6</v>
      </c>
      <c r="B12" s="229" t="s">
        <v>13</v>
      </c>
      <c r="C12" s="229" t="s">
        <v>14</v>
      </c>
      <c r="D12" s="205">
        <v>8</v>
      </c>
      <c r="E12" s="205"/>
      <c r="F12" s="205">
        <v>227</v>
      </c>
      <c r="G12" s="203">
        <f t="shared" si="0"/>
        <v>1298.8999999999999</v>
      </c>
      <c r="H12" s="224">
        <v>1240.1</v>
      </c>
      <c r="I12" s="224">
        <v>58.8</v>
      </c>
      <c r="J12" s="203">
        <f t="shared" si="1"/>
        <v>1317.3999999999999</v>
      </c>
      <c r="K12" s="224">
        <v>1258.6</v>
      </c>
      <c r="L12" s="224">
        <v>58.8</v>
      </c>
      <c r="M12" s="203">
        <f t="shared" si="2"/>
        <v>1314.6</v>
      </c>
      <c r="N12" s="224">
        <v>1255.8</v>
      </c>
      <c r="O12" s="224">
        <v>58.8</v>
      </c>
      <c r="P12" s="203">
        <f t="shared" si="3"/>
        <v>1383.3</v>
      </c>
      <c r="Q12" s="224">
        <v>1327.6</v>
      </c>
      <c r="R12" s="224">
        <v>55.7</v>
      </c>
      <c r="S12" s="203">
        <f t="shared" si="4"/>
        <v>1310.4</v>
      </c>
      <c r="T12" s="224">
        <v>1254.7</v>
      </c>
      <c r="U12" s="224">
        <v>55.7</v>
      </c>
      <c r="V12" s="204">
        <f t="shared" si="5"/>
        <v>5.772687224669604</v>
      </c>
    </row>
    <row r="13" spans="1:22" ht="15" customHeight="1">
      <c r="A13" s="40">
        <v>7</v>
      </c>
      <c r="B13" s="229" t="s">
        <v>13</v>
      </c>
      <c r="C13" s="229" t="s">
        <v>14</v>
      </c>
      <c r="D13" s="205">
        <v>10</v>
      </c>
      <c r="E13" s="205"/>
      <c r="F13" s="205">
        <v>149</v>
      </c>
      <c r="G13" s="203">
        <f t="shared" si="0"/>
        <v>2210.1</v>
      </c>
      <c r="H13" s="224">
        <v>1636.5</v>
      </c>
      <c r="I13" s="224">
        <v>573.6</v>
      </c>
      <c r="J13" s="203">
        <f t="shared" si="1"/>
        <v>2225.7</v>
      </c>
      <c r="K13" s="224">
        <v>1647.6</v>
      </c>
      <c r="L13" s="224">
        <v>578.1</v>
      </c>
      <c r="M13" s="203">
        <f t="shared" si="2"/>
        <v>2256.2</v>
      </c>
      <c r="N13" s="224">
        <v>1680.6</v>
      </c>
      <c r="O13" s="224">
        <v>575.6</v>
      </c>
      <c r="P13" s="203">
        <f t="shared" si="3"/>
        <v>2171.8999999999996</v>
      </c>
      <c r="Q13" s="224">
        <v>1641.1</v>
      </c>
      <c r="R13" s="224">
        <v>530.8</v>
      </c>
      <c r="S13" s="203">
        <f t="shared" si="4"/>
        <v>2088.3999999999996</v>
      </c>
      <c r="T13" s="224">
        <v>1556.1</v>
      </c>
      <c r="U13" s="224">
        <v>532.3</v>
      </c>
      <c r="V13" s="204">
        <f t="shared" si="5"/>
        <v>14.016107382550333</v>
      </c>
    </row>
    <row r="14" spans="1:22" ht="15">
      <c r="A14" s="205">
        <v>8</v>
      </c>
      <c r="B14" s="229" t="s">
        <v>13</v>
      </c>
      <c r="C14" s="51" t="s">
        <v>20</v>
      </c>
      <c r="D14" s="11">
        <v>7</v>
      </c>
      <c r="E14" s="11"/>
      <c r="F14" s="11">
        <v>177</v>
      </c>
      <c r="G14" s="203">
        <f t="shared" si="0"/>
        <v>1711.4</v>
      </c>
      <c r="H14" s="224">
        <v>1301.5</v>
      </c>
      <c r="I14" s="224">
        <v>409.9</v>
      </c>
      <c r="J14" s="203">
        <f t="shared" si="1"/>
        <v>1738.6</v>
      </c>
      <c r="K14" s="224">
        <v>1324.7</v>
      </c>
      <c r="L14" s="224">
        <v>413.9</v>
      </c>
      <c r="M14" s="203">
        <f t="shared" si="2"/>
        <v>1804.6999999999998</v>
      </c>
      <c r="N14" s="224">
        <v>1372.8</v>
      </c>
      <c r="O14" s="224">
        <v>431.9</v>
      </c>
      <c r="P14" s="203">
        <f t="shared" si="3"/>
        <v>1866.5</v>
      </c>
      <c r="Q14" s="224">
        <v>1433.2</v>
      </c>
      <c r="R14" s="224">
        <v>433.3</v>
      </c>
      <c r="S14" s="203">
        <f t="shared" si="4"/>
        <v>1815.4</v>
      </c>
      <c r="T14" s="224">
        <v>1381.9</v>
      </c>
      <c r="U14" s="224">
        <v>433.5</v>
      </c>
      <c r="V14" s="204">
        <f t="shared" si="5"/>
        <v>10.256497175141243</v>
      </c>
    </row>
    <row r="15" spans="1:22" ht="15">
      <c r="A15" s="205">
        <v>9</v>
      </c>
      <c r="B15" s="229" t="s">
        <v>13</v>
      </c>
      <c r="C15" s="229" t="s">
        <v>15</v>
      </c>
      <c r="D15" s="205">
        <v>7</v>
      </c>
      <c r="E15" s="205"/>
      <c r="F15" s="205">
        <v>70</v>
      </c>
      <c r="G15" s="203">
        <f t="shared" si="0"/>
        <v>473.4</v>
      </c>
      <c r="H15" s="224">
        <v>469.7</v>
      </c>
      <c r="I15" s="224">
        <v>3.7</v>
      </c>
      <c r="J15" s="203">
        <f t="shared" si="1"/>
        <v>476.2</v>
      </c>
      <c r="K15" s="224">
        <v>472.5</v>
      </c>
      <c r="L15" s="224">
        <v>3.7</v>
      </c>
      <c r="M15" s="203">
        <f t="shared" si="2"/>
        <v>449.3</v>
      </c>
      <c r="N15" s="224">
        <v>445.6</v>
      </c>
      <c r="O15" s="224">
        <v>3.7</v>
      </c>
      <c r="P15" s="203">
        <f t="shared" si="3"/>
        <v>385.4</v>
      </c>
      <c r="Q15" s="224">
        <v>381.7</v>
      </c>
      <c r="R15" s="224">
        <v>3.7</v>
      </c>
      <c r="S15" s="203">
        <f t="shared" si="4"/>
        <v>349.9</v>
      </c>
      <c r="T15" s="224">
        <v>346.2</v>
      </c>
      <c r="U15" s="224">
        <v>3.7</v>
      </c>
      <c r="V15" s="204">
        <f t="shared" si="5"/>
        <v>4.998571428571428</v>
      </c>
    </row>
    <row r="16" spans="1:25" s="226" customFormat="1" ht="15">
      <c r="A16" s="230"/>
      <c r="B16" s="230" t="s">
        <v>8</v>
      </c>
      <c r="C16" s="231"/>
      <c r="D16" s="218"/>
      <c r="E16" s="218"/>
      <c r="F16" s="206">
        <f aca="true" t="shared" si="6" ref="F16:L16">SUM(F7:F15)</f>
        <v>1053</v>
      </c>
      <c r="G16" s="207">
        <f t="shared" si="6"/>
        <v>9944.899999999998</v>
      </c>
      <c r="H16" s="207">
        <f t="shared" si="6"/>
        <v>7792.400000000001</v>
      </c>
      <c r="I16" s="207">
        <f t="shared" si="6"/>
        <v>2152.5</v>
      </c>
      <c r="J16" s="207">
        <f t="shared" si="6"/>
        <v>10094.9</v>
      </c>
      <c r="K16" s="207">
        <f t="shared" si="6"/>
        <v>7926.399999999999</v>
      </c>
      <c r="L16" s="207">
        <f t="shared" si="6"/>
        <v>2168.5</v>
      </c>
      <c r="M16" s="207">
        <f aca="true" t="shared" si="7" ref="M16:R16">SUM(M7:M15)</f>
        <v>10346</v>
      </c>
      <c r="N16" s="207">
        <f t="shared" si="7"/>
        <v>8172.500000000001</v>
      </c>
      <c r="O16" s="207">
        <f t="shared" si="7"/>
        <v>2173.5</v>
      </c>
      <c r="P16" s="207">
        <f t="shared" si="7"/>
        <v>10433.6</v>
      </c>
      <c r="Q16" s="207">
        <f t="shared" si="7"/>
        <v>8298.8</v>
      </c>
      <c r="R16" s="207">
        <f t="shared" si="7"/>
        <v>2134.7999999999997</v>
      </c>
      <c r="S16" s="207">
        <f>SUM(S7:S15)</f>
        <v>10117.699999999999</v>
      </c>
      <c r="T16" s="207">
        <f>SUM(T7:T15)</f>
        <v>7981.399999999999</v>
      </c>
      <c r="U16" s="207">
        <f>SUM(U7:U15)</f>
        <v>2136.3</v>
      </c>
      <c r="V16" s="208"/>
      <c r="X16" s="264"/>
      <c r="Y16" s="264"/>
    </row>
    <row r="17" spans="1:22" ht="15">
      <c r="A17" s="338" t="s">
        <v>90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</row>
    <row r="18" spans="1:22" s="1" customFormat="1" ht="15">
      <c r="A18" s="205">
        <v>1</v>
      </c>
      <c r="B18" s="157" t="s">
        <v>13</v>
      </c>
      <c r="C18" s="51" t="s">
        <v>21</v>
      </c>
      <c r="D18" s="11">
        <v>6</v>
      </c>
      <c r="E18" s="11"/>
      <c r="F18" s="11">
        <v>12</v>
      </c>
      <c r="G18" s="252">
        <f>H18+I18</f>
        <v>68.2</v>
      </c>
      <c r="H18" s="252">
        <v>25.7</v>
      </c>
      <c r="I18" s="252">
        <v>42.5</v>
      </c>
      <c r="J18" s="252">
        <f>K18+L18</f>
        <v>68.2</v>
      </c>
      <c r="K18" s="252">
        <v>25.7</v>
      </c>
      <c r="L18" s="252">
        <v>42.5</v>
      </c>
      <c r="M18" s="252">
        <f>N18+O18</f>
        <v>67.6</v>
      </c>
      <c r="N18" s="252">
        <v>25.7</v>
      </c>
      <c r="O18" s="252">
        <v>41.9</v>
      </c>
      <c r="P18" s="252">
        <f>Q18+R18</f>
        <v>67.6</v>
      </c>
      <c r="Q18" s="252">
        <v>25.7</v>
      </c>
      <c r="R18" s="252">
        <v>41.9</v>
      </c>
      <c r="S18" s="252">
        <f>T18+U18</f>
        <v>67.6</v>
      </c>
      <c r="T18" s="252">
        <v>25.7</v>
      </c>
      <c r="U18" s="252">
        <v>41.9</v>
      </c>
      <c r="V18" s="204">
        <f>S18/F18</f>
        <v>5.633333333333333</v>
      </c>
    </row>
    <row r="19" spans="1:22" s="1" customFormat="1" ht="15">
      <c r="A19" s="205">
        <f>A18+1</f>
        <v>2</v>
      </c>
      <c r="B19" s="157" t="s">
        <v>13</v>
      </c>
      <c r="C19" s="51" t="s">
        <v>22</v>
      </c>
      <c r="D19" s="11">
        <v>12</v>
      </c>
      <c r="E19" s="11"/>
      <c r="F19" s="11">
        <v>8</v>
      </c>
      <c r="G19" s="252">
        <f aca="true" t="shared" si="8" ref="G19:G41">H19+I19</f>
        <v>42.3</v>
      </c>
      <c r="H19" s="252">
        <v>41.5</v>
      </c>
      <c r="I19" s="252">
        <v>0.8</v>
      </c>
      <c r="J19" s="252">
        <f aca="true" t="shared" si="9" ref="J19:J41">K19+L19</f>
        <v>39.3</v>
      </c>
      <c r="K19" s="252">
        <v>38.5</v>
      </c>
      <c r="L19" s="252">
        <v>0.8</v>
      </c>
      <c r="M19" s="252">
        <f aca="true" t="shared" si="10" ref="M19:M41">N19+O19</f>
        <v>38.4</v>
      </c>
      <c r="N19" s="252">
        <v>38.4</v>
      </c>
      <c r="O19" s="252"/>
      <c r="P19" s="252">
        <f aca="true" t="shared" si="11" ref="P19:P41">Q19+R19</f>
        <v>38.4</v>
      </c>
      <c r="Q19" s="252">
        <v>38.4</v>
      </c>
      <c r="R19" s="252"/>
      <c r="S19" s="252">
        <f aca="true" t="shared" si="12" ref="S19:S41">T19+U19</f>
        <v>26.3</v>
      </c>
      <c r="T19" s="252">
        <v>26.3</v>
      </c>
      <c r="U19" s="252"/>
      <c r="V19" s="204">
        <f aca="true" t="shared" si="13" ref="V19:V41">S19/F19</f>
        <v>3.2875</v>
      </c>
    </row>
    <row r="20" spans="1:22" s="1" customFormat="1" ht="15">
      <c r="A20" s="205">
        <v>3</v>
      </c>
      <c r="B20" s="157" t="s">
        <v>13</v>
      </c>
      <c r="C20" s="51" t="s">
        <v>22</v>
      </c>
      <c r="D20" s="11">
        <v>14</v>
      </c>
      <c r="E20" s="11"/>
      <c r="F20" s="11">
        <v>8</v>
      </c>
      <c r="G20" s="252">
        <f t="shared" si="8"/>
        <v>21.8</v>
      </c>
      <c r="H20" s="252">
        <v>21.8</v>
      </c>
      <c r="I20" s="252"/>
      <c r="J20" s="252">
        <f t="shared" si="9"/>
        <v>21.8</v>
      </c>
      <c r="K20" s="252">
        <v>21.8</v>
      </c>
      <c r="L20" s="252"/>
      <c r="M20" s="252">
        <f t="shared" si="10"/>
        <v>21.7</v>
      </c>
      <c r="N20" s="252">
        <v>21.7</v>
      </c>
      <c r="O20" s="252"/>
      <c r="P20" s="252">
        <f t="shared" si="11"/>
        <v>21.7</v>
      </c>
      <c r="Q20" s="252">
        <v>21.7</v>
      </c>
      <c r="R20" s="252"/>
      <c r="S20" s="252">
        <f t="shared" si="12"/>
        <v>21.7</v>
      </c>
      <c r="T20" s="252">
        <v>21.7</v>
      </c>
      <c r="U20" s="252"/>
      <c r="V20" s="204">
        <f t="shared" si="13"/>
        <v>2.7125</v>
      </c>
    </row>
    <row r="21" spans="1:22" s="1" customFormat="1" ht="15" hidden="1" outlineLevel="1">
      <c r="A21" s="205"/>
      <c r="B21" s="229" t="s">
        <v>13</v>
      </c>
      <c r="C21" s="51" t="s">
        <v>32</v>
      </c>
      <c r="D21" s="11">
        <v>18</v>
      </c>
      <c r="E21" s="11"/>
      <c r="F21" s="11"/>
      <c r="G21" s="252">
        <f t="shared" si="8"/>
        <v>0</v>
      </c>
      <c r="H21" s="253"/>
      <c r="I21" s="253"/>
      <c r="J21" s="252">
        <f t="shared" si="9"/>
        <v>0</v>
      </c>
      <c r="K21" s="253"/>
      <c r="L21" s="253"/>
      <c r="M21" s="252">
        <f t="shared" si="10"/>
        <v>0</v>
      </c>
      <c r="N21" s="253"/>
      <c r="O21" s="253"/>
      <c r="P21" s="252">
        <f t="shared" si="11"/>
        <v>0</v>
      </c>
      <c r="Q21" s="253"/>
      <c r="R21" s="253"/>
      <c r="S21" s="252">
        <f t="shared" si="12"/>
        <v>0</v>
      </c>
      <c r="T21" s="253"/>
      <c r="U21" s="253"/>
      <c r="V21" s="204" t="e">
        <f t="shared" si="13"/>
        <v>#DIV/0!</v>
      </c>
    </row>
    <row r="22" spans="1:22" s="1" customFormat="1" ht="15" collapsed="1">
      <c r="A22" s="205">
        <v>4</v>
      </c>
      <c r="B22" s="229" t="s">
        <v>13</v>
      </c>
      <c r="C22" s="51" t="s">
        <v>33</v>
      </c>
      <c r="D22" s="11">
        <v>30</v>
      </c>
      <c r="E22" s="11"/>
      <c r="F22" s="11">
        <v>19</v>
      </c>
      <c r="G22" s="252">
        <f t="shared" si="8"/>
        <v>170.4</v>
      </c>
      <c r="H22" s="252">
        <v>50.1</v>
      </c>
      <c r="I22" s="252">
        <v>120.3</v>
      </c>
      <c r="J22" s="252">
        <f t="shared" si="9"/>
        <v>170.4</v>
      </c>
      <c r="K22" s="252">
        <v>50.1</v>
      </c>
      <c r="L22" s="252">
        <v>120.3</v>
      </c>
      <c r="M22" s="252">
        <f t="shared" si="10"/>
        <v>170.4</v>
      </c>
      <c r="N22" s="252">
        <v>50.1</v>
      </c>
      <c r="O22" s="252">
        <v>120.3</v>
      </c>
      <c r="P22" s="252">
        <f t="shared" si="11"/>
        <v>170.4</v>
      </c>
      <c r="Q22" s="252">
        <v>50.1</v>
      </c>
      <c r="R22" s="252">
        <v>120.3</v>
      </c>
      <c r="S22" s="252">
        <f t="shared" si="12"/>
        <v>170.4</v>
      </c>
      <c r="T22" s="252">
        <v>50.1</v>
      </c>
      <c r="U22" s="252">
        <v>120.3</v>
      </c>
      <c r="V22" s="204">
        <f t="shared" si="13"/>
        <v>8.968421052631578</v>
      </c>
    </row>
    <row r="23" spans="1:22" s="1" customFormat="1" ht="15">
      <c r="A23" s="205">
        <f>A22+1</f>
        <v>5</v>
      </c>
      <c r="B23" s="229" t="s">
        <v>13</v>
      </c>
      <c r="C23" s="51" t="s">
        <v>33</v>
      </c>
      <c r="D23" s="11">
        <v>32</v>
      </c>
      <c r="E23" s="11"/>
      <c r="F23" s="11">
        <v>12</v>
      </c>
      <c r="G23" s="252">
        <f t="shared" si="8"/>
        <v>43.3</v>
      </c>
      <c r="H23" s="252">
        <v>19.7</v>
      </c>
      <c r="I23" s="252">
        <v>23.6</v>
      </c>
      <c r="J23" s="252">
        <f t="shared" si="9"/>
        <v>43.3</v>
      </c>
      <c r="K23" s="252">
        <v>19.7</v>
      </c>
      <c r="L23" s="252">
        <v>23.6</v>
      </c>
      <c r="M23" s="252">
        <f t="shared" si="10"/>
        <v>43.3</v>
      </c>
      <c r="N23" s="252">
        <v>19.7</v>
      </c>
      <c r="O23" s="252">
        <v>23.6</v>
      </c>
      <c r="P23" s="252">
        <f t="shared" si="11"/>
        <v>43.3</v>
      </c>
      <c r="Q23" s="252">
        <v>19.7</v>
      </c>
      <c r="R23" s="252">
        <v>23.6</v>
      </c>
      <c r="S23" s="252">
        <f t="shared" si="12"/>
        <v>43.3</v>
      </c>
      <c r="T23" s="252">
        <v>19.7</v>
      </c>
      <c r="U23" s="252">
        <v>23.6</v>
      </c>
      <c r="V23" s="204">
        <f t="shared" si="13"/>
        <v>3.608333333333333</v>
      </c>
    </row>
    <row r="24" spans="1:22" s="1" customFormat="1" ht="15">
      <c r="A24" s="205">
        <v>6</v>
      </c>
      <c r="B24" s="229" t="s">
        <v>13</v>
      </c>
      <c r="C24" s="51" t="s">
        <v>38</v>
      </c>
      <c r="D24" s="11">
        <v>20</v>
      </c>
      <c r="E24" s="11"/>
      <c r="F24" s="11">
        <v>72</v>
      </c>
      <c r="G24" s="252">
        <f t="shared" si="8"/>
        <v>380.1</v>
      </c>
      <c r="H24" s="251">
        <v>168.8</v>
      </c>
      <c r="I24" s="251">
        <v>211.3</v>
      </c>
      <c r="J24" s="252">
        <f t="shared" si="9"/>
        <v>380.1</v>
      </c>
      <c r="K24" s="251">
        <v>168.8</v>
      </c>
      <c r="L24" s="251">
        <v>211.3</v>
      </c>
      <c r="M24" s="252">
        <f t="shared" si="10"/>
        <v>380.1</v>
      </c>
      <c r="N24" s="251">
        <v>168.8</v>
      </c>
      <c r="O24" s="251">
        <v>211.3</v>
      </c>
      <c r="P24" s="252">
        <f t="shared" si="11"/>
        <v>380.1</v>
      </c>
      <c r="Q24" s="251">
        <v>168.8</v>
      </c>
      <c r="R24" s="251">
        <v>211.3</v>
      </c>
      <c r="S24" s="252">
        <f t="shared" si="12"/>
        <v>380.1</v>
      </c>
      <c r="T24" s="251">
        <v>168.8</v>
      </c>
      <c r="U24" s="251">
        <v>211.3</v>
      </c>
      <c r="V24" s="204">
        <f t="shared" si="13"/>
        <v>5.279166666666667</v>
      </c>
    </row>
    <row r="25" spans="1:22" s="1" customFormat="1" ht="15">
      <c r="A25" s="205">
        <f>A24+1</f>
        <v>7</v>
      </c>
      <c r="B25" s="229" t="s">
        <v>13</v>
      </c>
      <c r="C25" s="51" t="s">
        <v>111</v>
      </c>
      <c r="D25" s="11">
        <v>2</v>
      </c>
      <c r="E25" s="11"/>
      <c r="F25" s="11">
        <v>31</v>
      </c>
      <c r="G25" s="252">
        <f t="shared" si="8"/>
        <v>204.5</v>
      </c>
      <c r="H25" s="253">
        <v>204.5</v>
      </c>
      <c r="I25" s="253"/>
      <c r="J25" s="252">
        <f t="shared" si="9"/>
        <v>204.5</v>
      </c>
      <c r="K25" s="253">
        <v>204.5</v>
      </c>
      <c r="L25" s="253"/>
      <c r="M25" s="252">
        <f t="shared" si="10"/>
        <v>204.5</v>
      </c>
      <c r="N25" s="253">
        <v>204.5</v>
      </c>
      <c r="O25" s="253"/>
      <c r="P25" s="252">
        <f t="shared" si="11"/>
        <v>204.5</v>
      </c>
      <c r="Q25" s="253">
        <v>204.5</v>
      </c>
      <c r="R25" s="253"/>
      <c r="S25" s="252">
        <f t="shared" si="12"/>
        <v>189.1</v>
      </c>
      <c r="T25" s="253">
        <v>189.1</v>
      </c>
      <c r="U25" s="253"/>
      <c r="V25" s="204">
        <f t="shared" si="13"/>
        <v>6.1</v>
      </c>
    </row>
    <row r="26" spans="1:22" s="1" customFormat="1" ht="15">
      <c r="A26" s="205">
        <v>8</v>
      </c>
      <c r="B26" s="157" t="s">
        <v>13</v>
      </c>
      <c r="C26" s="51" t="s">
        <v>35</v>
      </c>
      <c r="D26" s="11">
        <v>6</v>
      </c>
      <c r="E26" s="11"/>
      <c r="F26" s="11">
        <v>12</v>
      </c>
      <c r="G26" s="252">
        <f t="shared" si="8"/>
        <v>277.9</v>
      </c>
      <c r="H26" s="251">
        <v>101.5</v>
      </c>
      <c r="I26" s="251">
        <v>176.4</v>
      </c>
      <c r="J26" s="252">
        <f t="shared" si="9"/>
        <v>277.9</v>
      </c>
      <c r="K26" s="251">
        <v>101.5</v>
      </c>
      <c r="L26" s="251">
        <v>176.4</v>
      </c>
      <c r="M26" s="252">
        <f t="shared" si="10"/>
        <v>277.4</v>
      </c>
      <c r="N26" s="251">
        <v>101</v>
      </c>
      <c r="O26" s="251">
        <v>176.4</v>
      </c>
      <c r="P26" s="252">
        <f t="shared" si="11"/>
        <v>277.4</v>
      </c>
      <c r="Q26" s="251">
        <v>101</v>
      </c>
      <c r="R26" s="251">
        <v>176.4</v>
      </c>
      <c r="S26" s="252">
        <f t="shared" si="12"/>
        <v>277.4</v>
      </c>
      <c r="T26" s="251">
        <v>101</v>
      </c>
      <c r="U26" s="251">
        <v>176.4</v>
      </c>
      <c r="V26" s="204">
        <f t="shared" si="13"/>
        <v>23.116666666666664</v>
      </c>
    </row>
    <row r="27" spans="1:22" s="1" customFormat="1" ht="15">
      <c r="A27" s="205">
        <f>A26+1</f>
        <v>9</v>
      </c>
      <c r="B27" s="157" t="s">
        <v>13</v>
      </c>
      <c r="C27" s="51" t="s">
        <v>35</v>
      </c>
      <c r="D27" s="11">
        <v>12</v>
      </c>
      <c r="E27" s="11"/>
      <c r="F27" s="11">
        <v>12</v>
      </c>
      <c r="G27" s="252">
        <f t="shared" si="8"/>
        <v>72</v>
      </c>
      <c r="H27" s="252">
        <v>7.6</v>
      </c>
      <c r="I27" s="252">
        <v>64.4</v>
      </c>
      <c r="J27" s="252">
        <f t="shared" si="9"/>
        <v>55</v>
      </c>
      <c r="K27" s="252">
        <v>6.2</v>
      </c>
      <c r="L27" s="252">
        <v>48.8</v>
      </c>
      <c r="M27" s="252">
        <f t="shared" si="10"/>
        <v>55</v>
      </c>
      <c r="N27" s="252">
        <v>6.2</v>
      </c>
      <c r="O27" s="252">
        <v>48.8</v>
      </c>
      <c r="P27" s="252">
        <f t="shared" si="11"/>
        <v>42.599999999999994</v>
      </c>
      <c r="Q27" s="252">
        <v>6.3</v>
      </c>
      <c r="R27" s="252">
        <v>36.3</v>
      </c>
      <c r="S27" s="252">
        <f t="shared" si="12"/>
        <v>27.2</v>
      </c>
      <c r="T27" s="252">
        <v>3</v>
      </c>
      <c r="U27" s="252">
        <v>24.2</v>
      </c>
      <c r="V27" s="204">
        <f t="shared" si="13"/>
        <v>2.2666666666666666</v>
      </c>
    </row>
    <row r="28" spans="1:22" s="1" customFormat="1" ht="15">
      <c r="A28" s="205">
        <v>10</v>
      </c>
      <c r="B28" s="229" t="s">
        <v>13</v>
      </c>
      <c r="C28" s="51" t="s">
        <v>24</v>
      </c>
      <c r="D28" s="11">
        <v>20</v>
      </c>
      <c r="E28" s="11"/>
      <c r="F28" s="11">
        <v>24</v>
      </c>
      <c r="G28" s="252">
        <f t="shared" si="8"/>
        <v>151.7</v>
      </c>
      <c r="H28" s="251">
        <v>37.8</v>
      </c>
      <c r="I28" s="251">
        <v>113.9</v>
      </c>
      <c r="J28" s="252">
        <f t="shared" si="9"/>
        <v>151.7</v>
      </c>
      <c r="K28" s="251">
        <v>37.8</v>
      </c>
      <c r="L28" s="251">
        <v>113.9</v>
      </c>
      <c r="M28" s="252">
        <f t="shared" si="10"/>
        <v>151.4</v>
      </c>
      <c r="N28" s="251">
        <v>37.6</v>
      </c>
      <c r="O28" s="251">
        <v>113.8</v>
      </c>
      <c r="P28" s="252">
        <f t="shared" si="11"/>
        <v>151.4</v>
      </c>
      <c r="Q28" s="251">
        <v>37.6</v>
      </c>
      <c r="R28" s="251">
        <v>113.8</v>
      </c>
      <c r="S28" s="252">
        <f t="shared" si="12"/>
        <v>151.4</v>
      </c>
      <c r="T28" s="251">
        <v>37.6</v>
      </c>
      <c r="U28" s="251">
        <v>113.8</v>
      </c>
      <c r="V28" s="204">
        <f t="shared" si="13"/>
        <v>6.308333333333334</v>
      </c>
    </row>
    <row r="29" spans="1:22" ht="15">
      <c r="A29" s="205">
        <f>A28+1</f>
        <v>11</v>
      </c>
      <c r="B29" s="229" t="s">
        <v>13</v>
      </c>
      <c r="C29" s="51" t="s">
        <v>30</v>
      </c>
      <c r="D29" s="11">
        <v>25</v>
      </c>
      <c r="E29" s="11"/>
      <c r="F29" s="11">
        <v>8</v>
      </c>
      <c r="G29" s="252">
        <f t="shared" si="8"/>
        <v>1.3</v>
      </c>
      <c r="H29" s="254">
        <v>1.3</v>
      </c>
      <c r="I29" s="254"/>
      <c r="J29" s="252">
        <f t="shared" si="9"/>
        <v>1.3</v>
      </c>
      <c r="K29" s="254">
        <v>1.3</v>
      </c>
      <c r="L29" s="254"/>
      <c r="M29" s="252">
        <f t="shared" si="10"/>
        <v>0.9</v>
      </c>
      <c r="N29" s="254">
        <v>0.9</v>
      </c>
      <c r="O29" s="254"/>
      <c r="P29" s="252">
        <f t="shared" si="11"/>
        <v>0.9</v>
      </c>
      <c r="Q29" s="254">
        <v>0.9</v>
      </c>
      <c r="R29" s="254"/>
      <c r="S29" s="252">
        <f t="shared" si="12"/>
        <v>0.6</v>
      </c>
      <c r="T29" s="254">
        <v>0.6</v>
      </c>
      <c r="U29" s="254"/>
      <c r="V29" s="204">
        <f t="shared" si="13"/>
        <v>0.075</v>
      </c>
    </row>
    <row r="30" spans="1:22" s="1" customFormat="1" ht="15">
      <c r="A30" s="205">
        <v>12</v>
      </c>
      <c r="B30" s="157" t="s">
        <v>13</v>
      </c>
      <c r="C30" s="51" t="s">
        <v>25</v>
      </c>
      <c r="D30" s="11">
        <v>4</v>
      </c>
      <c r="E30" s="11"/>
      <c r="F30" s="11">
        <v>12</v>
      </c>
      <c r="G30" s="252">
        <f t="shared" si="8"/>
        <v>29.4</v>
      </c>
      <c r="H30" s="253">
        <v>29.4</v>
      </c>
      <c r="I30" s="253"/>
      <c r="J30" s="252">
        <f t="shared" si="9"/>
        <v>29.4</v>
      </c>
      <c r="K30" s="253">
        <v>29.4</v>
      </c>
      <c r="L30" s="253"/>
      <c r="M30" s="252">
        <f t="shared" si="10"/>
        <v>29.4</v>
      </c>
      <c r="N30" s="253">
        <v>29.4</v>
      </c>
      <c r="O30" s="253"/>
      <c r="P30" s="252">
        <f t="shared" si="11"/>
        <v>29.4</v>
      </c>
      <c r="Q30" s="253">
        <v>29.4</v>
      </c>
      <c r="R30" s="253"/>
      <c r="S30" s="252">
        <f t="shared" si="12"/>
        <v>29.4</v>
      </c>
      <c r="T30" s="253">
        <v>29.4</v>
      </c>
      <c r="U30" s="253"/>
      <c r="V30" s="204">
        <f t="shared" si="13"/>
        <v>2.4499999999999997</v>
      </c>
    </row>
    <row r="31" spans="1:22" ht="15" hidden="1" outlineLevel="1">
      <c r="A31" s="205"/>
      <c r="B31" s="157" t="s">
        <v>13</v>
      </c>
      <c r="C31" s="51" t="s">
        <v>23</v>
      </c>
      <c r="D31" s="11">
        <v>3</v>
      </c>
      <c r="E31" s="11"/>
      <c r="F31" s="11"/>
      <c r="G31" s="252">
        <f t="shared" si="8"/>
        <v>0.7</v>
      </c>
      <c r="H31" s="252"/>
      <c r="I31" s="252">
        <v>0.7</v>
      </c>
      <c r="J31" s="252">
        <f t="shared" si="9"/>
        <v>0.7</v>
      </c>
      <c r="K31" s="252"/>
      <c r="L31" s="252">
        <v>0.7</v>
      </c>
      <c r="M31" s="252">
        <f t="shared" si="10"/>
        <v>0</v>
      </c>
      <c r="N31" s="252"/>
      <c r="O31" s="252"/>
      <c r="P31" s="252">
        <f t="shared" si="11"/>
        <v>0</v>
      </c>
      <c r="Q31" s="252"/>
      <c r="R31" s="252"/>
      <c r="S31" s="252">
        <f t="shared" si="12"/>
        <v>0</v>
      </c>
      <c r="T31" s="252"/>
      <c r="U31" s="252"/>
      <c r="V31" s="204" t="e">
        <f t="shared" si="13"/>
        <v>#DIV/0!</v>
      </c>
    </row>
    <row r="32" spans="1:22" s="1" customFormat="1" ht="15" collapsed="1">
      <c r="A32" s="205">
        <v>13</v>
      </c>
      <c r="B32" s="157" t="s">
        <v>13</v>
      </c>
      <c r="C32" s="51" t="s">
        <v>26</v>
      </c>
      <c r="D32" s="11">
        <v>32</v>
      </c>
      <c r="E32" s="11"/>
      <c r="F32" s="11">
        <v>22</v>
      </c>
      <c r="G32" s="252">
        <f t="shared" si="8"/>
        <v>155.5</v>
      </c>
      <c r="H32" s="252">
        <v>67.9</v>
      </c>
      <c r="I32" s="252">
        <v>87.6</v>
      </c>
      <c r="J32" s="252">
        <f t="shared" si="9"/>
        <v>136.1</v>
      </c>
      <c r="K32" s="252">
        <v>56.9</v>
      </c>
      <c r="L32" s="252">
        <v>79.2</v>
      </c>
      <c r="M32" s="252">
        <f t="shared" si="10"/>
        <v>135.1</v>
      </c>
      <c r="N32" s="252">
        <v>55.9</v>
      </c>
      <c r="O32" s="252">
        <v>79.2</v>
      </c>
      <c r="P32" s="252">
        <f t="shared" si="11"/>
        <v>135.1</v>
      </c>
      <c r="Q32" s="252">
        <v>55.9</v>
      </c>
      <c r="R32" s="252">
        <v>79.2</v>
      </c>
      <c r="S32" s="252">
        <f t="shared" si="12"/>
        <v>135.1</v>
      </c>
      <c r="T32" s="252">
        <v>55.9</v>
      </c>
      <c r="U32" s="252">
        <v>79.2</v>
      </c>
      <c r="V32" s="204">
        <f t="shared" si="13"/>
        <v>6.140909090909091</v>
      </c>
    </row>
    <row r="33" spans="1:22" s="1" customFormat="1" ht="15">
      <c r="A33" s="205">
        <v>14</v>
      </c>
      <c r="B33" s="157" t="s">
        <v>13</v>
      </c>
      <c r="C33" s="51" t="s">
        <v>27</v>
      </c>
      <c r="D33" s="11">
        <v>1</v>
      </c>
      <c r="E33" s="11"/>
      <c r="F33" s="11">
        <v>12</v>
      </c>
      <c r="G33" s="252">
        <f t="shared" si="8"/>
        <v>131.9</v>
      </c>
      <c r="H33" s="252">
        <v>95.4</v>
      </c>
      <c r="I33" s="252">
        <v>36.5</v>
      </c>
      <c r="J33" s="252">
        <f t="shared" si="9"/>
        <v>131.9</v>
      </c>
      <c r="K33" s="252">
        <v>95.4</v>
      </c>
      <c r="L33" s="252">
        <v>36.5</v>
      </c>
      <c r="M33" s="252">
        <f t="shared" si="10"/>
        <v>131.1</v>
      </c>
      <c r="N33" s="252">
        <v>94.6</v>
      </c>
      <c r="O33" s="252">
        <v>36.5</v>
      </c>
      <c r="P33" s="252">
        <f t="shared" si="11"/>
        <v>131.1</v>
      </c>
      <c r="Q33" s="252">
        <v>94.6</v>
      </c>
      <c r="R33" s="252">
        <v>36.5</v>
      </c>
      <c r="S33" s="252">
        <f t="shared" si="12"/>
        <v>131.1</v>
      </c>
      <c r="T33" s="252">
        <v>94.6</v>
      </c>
      <c r="U33" s="252">
        <v>36.5</v>
      </c>
      <c r="V33" s="204">
        <f t="shared" si="13"/>
        <v>10.924999999999999</v>
      </c>
    </row>
    <row r="34" spans="1:22" s="1" customFormat="1" ht="15" hidden="1" outlineLevel="1">
      <c r="A34" s="205"/>
      <c r="B34" s="157" t="s">
        <v>13</v>
      </c>
      <c r="C34" s="51" t="s">
        <v>27</v>
      </c>
      <c r="D34" s="11">
        <v>3</v>
      </c>
      <c r="E34" s="11" t="s">
        <v>18</v>
      </c>
      <c r="F34" s="11"/>
      <c r="G34" s="252">
        <f t="shared" si="8"/>
        <v>0.8</v>
      </c>
      <c r="H34" s="253">
        <v>0.8</v>
      </c>
      <c r="I34" s="253"/>
      <c r="J34" s="252">
        <f t="shared" si="9"/>
        <v>0.8</v>
      </c>
      <c r="K34" s="253">
        <v>0.8</v>
      </c>
      <c r="L34" s="253"/>
      <c r="M34" s="252">
        <f t="shared" si="10"/>
        <v>0</v>
      </c>
      <c r="N34" s="253"/>
      <c r="O34" s="253"/>
      <c r="P34" s="252">
        <f t="shared" si="11"/>
        <v>0</v>
      </c>
      <c r="Q34" s="253"/>
      <c r="R34" s="253"/>
      <c r="S34" s="252">
        <f t="shared" si="12"/>
        <v>0</v>
      </c>
      <c r="T34" s="253"/>
      <c r="U34" s="253"/>
      <c r="V34" s="204" t="e">
        <f t="shared" si="13"/>
        <v>#DIV/0!</v>
      </c>
    </row>
    <row r="35" spans="1:22" ht="15" hidden="1" outlineLevel="1">
      <c r="A35" s="205"/>
      <c r="B35" s="229" t="s">
        <v>13</v>
      </c>
      <c r="C35" s="51" t="s">
        <v>27</v>
      </c>
      <c r="D35" s="11">
        <v>6</v>
      </c>
      <c r="E35" s="11"/>
      <c r="F35" s="11"/>
      <c r="G35" s="252">
        <f t="shared" si="8"/>
        <v>0.3</v>
      </c>
      <c r="H35" s="251"/>
      <c r="I35" s="251">
        <v>0.3</v>
      </c>
      <c r="J35" s="252">
        <f t="shared" si="9"/>
        <v>0.3</v>
      </c>
      <c r="K35" s="251"/>
      <c r="L35" s="251">
        <v>0.3</v>
      </c>
      <c r="M35" s="252">
        <f t="shared" si="10"/>
        <v>0</v>
      </c>
      <c r="N35" s="251"/>
      <c r="O35" s="251"/>
      <c r="P35" s="252">
        <f t="shared" si="11"/>
        <v>0</v>
      </c>
      <c r="Q35" s="251"/>
      <c r="R35" s="251"/>
      <c r="S35" s="252">
        <f t="shared" si="12"/>
        <v>0</v>
      </c>
      <c r="T35" s="251"/>
      <c r="U35" s="251"/>
      <c r="V35" s="204" t="e">
        <f t="shared" si="13"/>
        <v>#DIV/0!</v>
      </c>
    </row>
    <row r="36" spans="1:22" ht="15" collapsed="1">
      <c r="A36" s="205">
        <v>15</v>
      </c>
      <c r="B36" s="157" t="s">
        <v>13</v>
      </c>
      <c r="C36" s="51" t="s">
        <v>36</v>
      </c>
      <c r="D36" s="11">
        <v>6</v>
      </c>
      <c r="E36" s="11"/>
      <c r="F36" s="11">
        <v>16</v>
      </c>
      <c r="G36" s="252">
        <f t="shared" si="8"/>
        <v>792.8</v>
      </c>
      <c r="H36" s="252">
        <v>203.5</v>
      </c>
      <c r="I36" s="252">
        <v>589.3</v>
      </c>
      <c r="J36" s="252">
        <f t="shared" si="9"/>
        <v>792.8</v>
      </c>
      <c r="K36" s="252">
        <v>203.5</v>
      </c>
      <c r="L36" s="252">
        <v>589.3</v>
      </c>
      <c r="M36" s="252">
        <f t="shared" si="10"/>
        <v>774.3000000000001</v>
      </c>
      <c r="N36" s="252">
        <v>197.1</v>
      </c>
      <c r="O36" s="252">
        <v>577.2</v>
      </c>
      <c r="P36" s="252">
        <f t="shared" si="11"/>
        <v>763.6999999999999</v>
      </c>
      <c r="Q36" s="252">
        <v>192.9</v>
      </c>
      <c r="R36" s="252">
        <v>570.8</v>
      </c>
      <c r="S36" s="252">
        <f t="shared" si="12"/>
        <v>746.3000000000001</v>
      </c>
      <c r="T36" s="252">
        <v>187.6</v>
      </c>
      <c r="U36" s="252">
        <v>558.7</v>
      </c>
      <c r="V36" s="204">
        <f t="shared" si="13"/>
        <v>46.643750000000004</v>
      </c>
    </row>
    <row r="37" spans="1:22" ht="15">
      <c r="A37" s="205">
        <v>16</v>
      </c>
      <c r="B37" s="157" t="s">
        <v>13</v>
      </c>
      <c r="C37" s="51" t="s">
        <v>36</v>
      </c>
      <c r="D37" s="11">
        <v>8</v>
      </c>
      <c r="E37" s="11"/>
      <c r="F37" s="11">
        <v>12</v>
      </c>
      <c r="G37" s="252">
        <f t="shared" si="8"/>
        <v>152.3</v>
      </c>
      <c r="H37" s="252">
        <v>49.9</v>
      </c>
      <c r="I37" s="252">
        <v>102.4</v>
      </c>
      <c r="J37" s="252">
        <f t="shared" si="9"/>
        <v>152.3</v>
      </c>
      <c r="K37" s="252">
        <v>49.9</v>
      </c>
      <c r="L37" s="252">
        <v>102.4</v>
      </c>
      <c r="M37" s="252">
        <f t="shared" si="10"/>
        <v>152.3</v>
      </c>
      <c r="N37" s="252">
        <v>49.9</v>
      </c>
      <c r="O37" s="252">
        <v>102.4</v>
      </c>
      <c r="P37" s="252">
        <f t="shared" si="11"/>
        <v>152.3</v>
      </c>
      <c r="Q37" s="252">
        <v>49.9</v>
      </c>
      <c r="R37" s="252">
        <v>102.4</v>
      </c>
      <c r="S37" s="252">
        <f t="shared" si="12"/>
        <v>152.3</v>
      </c>
      <c r="T37" s="252">
        <v>49.9</v>
      </c>
      <c r="U37" s="252">
        <v>102.4</v>
      </c>
      <c r="V37" s="204">
        <f t="shared" si="13"/>
        <v>12.691666666666668</v>
      </c>
    </row>
    <row r="38" spans="1:22" ht="15">
      <c r="A38" s="205">
        <v>17</v>
      </c>
      <c r="B38" s="229" t="s">
        <v>13</v>
      </c>
      <c r="C38" s="51" t="s">
        <v>29</v>
      </c>
      <c r="D38" s="11">
        <v>9</v>
      </c>
      <c r="E38" s="11"/>
      <c r="F38" s="11">
        <v>52</v>
      </c>
      <c r="G38" s="252">
        <f t="shared" si="8"/>
        <v>407.5</v>
      </c>
      <c r="H38" s="251">
        <v>82.8</v>
      </c>
      <c r="I38" s="251">
        <v>324.7</v>
      </c>
      <c r="J38" s="252">
        <f t="shared" si="9"/>
        <v>407.5</v>
      </c>
      <c r="K38" s="251">
        <v>82.8</v>
      </c>
      <c r="L38" s="251">
        <v>324.7</v>
      </c>
      <c r="M38" s="252">
        <f t="shared" si="10"/>
        <v>401.9</v>
      </c>
      <c r="N38" s="251">
        <v>82.5</v>
      </c>
      <c r="O38" s="251">
        <v>319.4</v>
      </c>
      <c r="P38" s="252">
        <f t="shared" si="11"/>
        <v>400.5</v>
      </c>
      <c r="Q38" s="251">
        <v>82.5</v>
      </c>
      <c r="R38" s="251">
        <v>318</v>
      </c>
      <c r="S38" s="252">
        <f t="shared" si="12"/>
        <v>394</v>
      </c>
      <c r="T38" s="251">
        <v>82.5</v>
      </c>
      <c r="U38" s="251">
        <v>311.5</v>
      </c>
      <c r="V38" s="204">
        <f t="shared" si="13"/>
        <v>7.576923076923077</v>
      </c>
    </row>
    <row r="39" spans="1:22" s="1" customFormat="1" ht="15" hidden="1" outlineLevel="1">
      <c r="A39" s="205"/>
      <c r="B39" s="157" t="s">
        <v>13</v>
      </c>
      <c r="C39" s="51" t="s">
        <v>28</v>
      </c>
      <c r="D39" s="11">
        <v>66</v>
      </c>
      <c r="E39" s="11" t="s">
        <v>17</v>
      </c>
      <c r="F39" s="11"/>
      <c r="G39" s="252">
        <f t="shared" si="8"/>
        <v>0</v>
      </c>
      <c r="H39" s="253"/>
      <c r="I39" s="253"/>
      <c r="J39" s="252">
        <f t="shared" si="9"/>
        <v>0</v>
      </c>
      <c r="K39" s="253"/>
      <c r="L39" s="253"/>
      <c r="M39" s="252">
        <f t="shared" si="10"/>
        <v>0</v>
      </c>
      <c r="N39" s="253"/>
      <c r="O39" s="253"/>
      <c r="P39" s="252">
        <f t="shared" si="11"/>
        <v>0</v>
      </c>
      <c r="Q39" s="253"/>
      <c r="R39" s="253"/>
      <c r="S39" s="252">
        <f t="shared" si="12"/>
        <v>0</v>
      </c>
      <c r="T39" s="253"/>
      <c r="U39" s="253"/>
      <c r="V39" s="204" t="e">
        <f t="shared" si="13"/>
        <v>#DIV/0!</v>
      </c>
    </row>
    <row r="40" spans="1:22" s="1" customFormat="1" ht="15" collapsed="1">
      <c r="A40" s="205">
        <v>18</v>
      </c>
      <c r="B40" s="157" t="s">
        <v>13</v>
      </c>
      <c r="C40" s="51" t="s">
        <v>31</v>
      </c>
      <c r="D40" s="11">
        <v>33</v>
      </c>
      <c r="E40" s="11"/>
      <c r="F40" s="11">
        <v>16</v>
      </c>
      <c r="G40" s="252">
        <f t="shared" si="8"/>
        <v>78.69999999999999</v>
      </c>
      <c r="H40" s="252">
        <v>32.4</v>
      </c>
      <c r="I40" s="252">
        <v>46.3</v>
      </c>
      <c r="J40" s="252">
        <f t="shared" si="9"/>
        <v>78.69999999999999</v>
      </c>
      <c r="K40" s="252">
        <v>32.4</v>
      </c>
      <c r="L40" s="252">
        <v>46.3</v>
      </c>
      <c r="M40" s="252">
        <f t="shared" si="10"/>
        <v>72.7</v>
      </c>
      <c r="N40" s="252">
        <v>32.5</v>
      </c>
      <c r="O40" s="252">
        <v>40.2</v>
      </c>
      <c r="P40" s="252">
        <f t="shared" si="11"/>
        <v>71.1</v>
      </c>
      <c r="Q40" s="252">
        <v>32.5</v>
      </c>
      <c r="R40" s="252">
        <v>38.6</v>
      </c>
      <c r="S40" s="252">
        <f t="shared" si="12"/>
        <v>71.1</v>
      </c>
      <c r="T40" s="252">
        <v>32.5</v>
      </c>
      <c r="U40" s="252">
        <v>38.6</v>
      </c>
      <c r="V40" s="204">
        <f t="shared" si="13"/>
        <v>4.44375</v>
      </c>
    </row>
    <row r="41" spans="1:22" s="1" customFormat="1" ht="15">
      <c r="A41" s="205">
        <v>19</v>
      </c>
      <c r="B41" s="157" t="s">
        <v>13</v>
      </c>
      <c r="C41" s="51" t="s">
        <v>31</v>
      </c>
      <c r="D41" s="11">
        <v>45</v>
      </c>
      <c r="E41" s="11"/>
      <c r="F41" s="11">
        <v>12</v>
      </c>
      <c r="G41" s="252">
        <f t="shared" si="8"/>
        <v>51.8</v>
      </c>
      <c r="H41" s="252">
        <v>44.9</v>
      </c>
      <c r="I41" s="252">
        <v>6.9</v>
      </c>
      <c r="J41" s="252">
        <f t="shared" si="9"/>
        <v>51.8</v>
      </c>
      <c r="K41" s="252">
        <v>44.9</v>
      </c>
      <c r="L41" s="252">
        <v>6.9</v>
      </c>
      <c r="M41" s="252">
        <f t="shared" si="10"/>
        <v>46.3</v>
      </c>
      <c r="N41" s="252">
        <v>44.4</v>
      </c>
      <c r="O41" s="252">
        <v>1.9</v>
      </c>
      <c r="P41" s="252">
        <f t="shared" si="11"/>
        <v>46.3</v>
      </c>
      <c r="Q41" s="252">
        <v>44.4</v>
      </c>
      <c r="R41" s="252">
        <v>1.9</v>
      </c>
      <c r="S41" s="252">
        <f t="shared" si="12"/>
        <v>46.3</v>
      </c>
      <c r="T41" s="252">
        <v>44.4</v>
      </c>
      <c r="U41" s="252">
        <v>1.9</v>
      </c>
      <c r="V41" s="204">
        <f t="shared" si="13"/>
        <v>3.858333333333333</v>
      </c>
    </row>
    <row r="42" spans="1:22" s="226" customFormat="1" ht="15">
      <c r="A42" s="230"/>
      <c r="B42" s="225" t="s">
        <v>8</v>
      </c>
      <c r="C42" s="232"/>
      <c r="D42" s="230"/>
      <c r="E42" s="230"/>
      <c r="F42" s="209">
        <f>SUM(F18:F41)-F39-F21</f>
        <v>372</v>
      </c>
      <c r="G42" s="210">
        <f aca="true" t="shared" si="14" ref="G42:L42">SUM(G18:G41)</f>
        <v>3235.2000000000003</v>
      </c>
      <c r="H42" s="210">
        <f t="shared" si="14"/>
        <v>1287.3</v>
      </c>
      <c r="I42" s="210">
        <f t="shared" si="14"/>
        <v>1947.9</v>
      </c>
      <c r="J42" s="210">
        <f t="shared" si="14"/>
        <v>3195.8</v>
      </c>
      <c r="K42" s="210">
        <f t="shared" si="14"/>
        <v>1271.9</v>
      </c>
      <c r="L42" s="210">
        <f t="shared" si="14"/>
        <v>1923.9</v>
      </c>
      <c r="M42" s="210">
        <f aca="true" t="shared" si="15" ref="M42:R42">SUM(M18:M41)</f>
        <v>3153.8000000000006</v>
      </c>
      <c r="N42" s="210">
        <f t="shared" si="15"/>
        <v>1260.9</v>
      </c>
      <c r="O42" s="210">
        <f t="shared" si="15"/>
        <v>1892.9000000000003</v>
      </c>
      <c r="P42" s="210">
        <f t="shared" si="15"/>
        <v>3127.8</v>
      </c>
      <c r="Q42" s="210">
        <f t="shared" si="15"/>
        <v>1256.8000000000002</v>
      </c>
      <c r="R42" s="210">
        <f t="shared" si="15"/>
        <v>1871</v>
      </c>
      <c r="S42" s="210">
        <f>SUM(S18:S41)</f>
        <v>3060.7000000000003</v>
      </c>
      <c r="T42" s="210">
        <f>SUM(T18:T41)</f>
        <v>1220.4</v>
      </c>
      <c r="U42" s="210">
        <f>SUM(U18:U41)</f>
        <v>1840.3000000000002</v>
      </c>
      <c r="V42" s="211"/>
    </row>
    <row r="44" ht="15">
      <c r="B44" s="233"/>
    </row>
  </sheetData>
  <sheetProtection/>
  <mergeCells count="26">
    <mergeCell ref="A1:F1"/>
    <mergeCell ref="C2:F2"/>
    <mergeCell ref="D5:D6"/>
    <mergeCell ref="E5:E6"/>
    <mergeCell ref="A4:A6"/>
    <mergeCell ref="J4:L4"/>
    <mergeCell ref="J5:J6"/>
    <mergeCell ref="K5:L5"/>
    <mergeCell ref="G4:I4"/>
    <mergeCell ref="G5:G6"/>
    <mergeCell ref="P4:R4"/>
    <mergeCell ref="P5:P6"/>
    <mergeCell ref="Q5:R5"/>
    <mergeCell ref="M4:O4"/>
    <mergeCell ref="M5:M6"/>
    <mergeCell ref="N5:O5"/>
    <mergeCell ref="C4:E4"/>
    <mergeCell ref="V4:V6"/>
    <mergeCell ref="A17:V17"/>
    <mergeCell ref="C5:C6"/>
    <mergeCell ref="B4:B6"/>
    <mergeCell ref="F4:F6"/>
    <mergeCell ref="H5:I5"/>
    <mergeCell ref="S4:U4"/>
    <mergeCell ref="S5:S6"/>
    <mergeCell ref="T5:U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V42"/>
  <sheetViews>
    <sheetView zoomScaleSheetLayoutView="100" zoomScalePageLayoutView="0" workbookViewId="0" topLeftCell="A1">
      <selection activeCell="S4" sqref="S4:U4"/>
    </sheetView>
  </sheetViews>
  <sheetFormatPr defaultColWidth="9.140625" defaultRowHeight="15" outlineLevelRow="1" outlineLevelCol="1"/>
  <cols>
    <col min="1" max="1" width="5.00390625" style="196" customWidth="1"/>
    <col min="2" max="2" width="21.140625" style="196" customWidth="1"/>
    <col min="3" max="3" width="17.140625" style="196" customWidth="1"/>
    <col min="4" max="6" width="9.140625" style="234" customWidth="1"/>
    <col min="7" max="9" width="12.8515625" style="235" hidden="1" customWidth="1" outlineLevel="1"/>
    <col min="10" max="10" width="12.8515625" style="235" hidden="1" customWidth="1" outlineLevel="1" collapsed="1"/>
    <col min="11" max="12" width="12.8515625" style="235" hidden="1" customWidth="1" outlineLevel="1"/>
    <col min="13" max="13" width="12.8515625" style="235" hidden="1" customWidth="1" outlineLevel="1" collapsed="1"/>
    <col min="14" max="15" width="12.8515625" style="235" hidden="1" customWidth="1" outlineLevel="1"/>
    <col min="16" max="16" width="12.8515625" style="235" hidden="1" customWidth="1" outlineLevel="1" collapsed="1"/>
    <col min="17" max="18" width="12.8515625" style="235" hidden="1" customWidth="1" outlineLevel="1"/>
    <col min="19" max="19" width="12.8515625" style="235" customWidth="1" collapsed="1"/>
    <col min="20" max="21" width="12.8515625" style="235" customWidth="1"/>
    <col min="22" max="22" width="12.8515625" style="196" customWidth="1"/>
    <col min="23" max="16384" width="9.140625" style="196" customWidth="1"/>
  </cols>
  <sheetData>
    <row r="1" spans="2:21" ht="15">
      <c r="B1" s="362" t="s">
        <v>117</v>
      </c>
      <c r="C1" s="362"/>
      <c r="D1" s="362"/>
      <c r="E1" s="362"/>
      <c r="F1" s="362"/>
      <c r="G1" s="269"/>
      <c r="H1" s="269"/>
      <c r="I1" s="269"/>
      <c r="J1" s="276"/>
      <c r="K1" s="276"/>
      <c r="L1" s="276"/>
      <c r="M1" s="280"/>
      <c r="N1" s="280"/>
      <c r="O1" s="280"/>
      <c r="P1" s="288"/>
      <c r="Q1" s="288"/>
      <c r="R1" s="288"/>
      <c r="S1" s="292"/>
      <c r="T1" s="292"/>
      <c r="U1" s="292"/>
    </row>
    <row r="2" spans="2:21" ht="30.75" customHeight="1">
      <c r="B2" s="363"/>
      <c r="C2" s="363"/>
      <c r="D2" s="363"/>
      <c r="E2" s="363"/>
      <c r="F2" s="363"/>
      <c r="G2" s="270"/>
      <c r="H2" s="270"/>
      <c r="I2" s="270"/>
      <c r="J2" s="277"/>
      <c r="K2" s="277"/>
      <c r="L2" s="277"/>
      <c r="M2" s="281"/>
      <c r="N2" s="281"/>
      <c r="O2" s="281"/>
      <c r="P2" s="289"/>
      <c r="Q2" s="289"/>
      <c r="R2" s="289"/>
      <c r="S2" s="293"/>
      <c r="T2" s="293"/>
      <c r="U2" s="293"/>
    </row>
    <row r="3" ht="15">
      <c r="V3" s="235" t="s">
        <v>9</v>
      </c>
    </row>
    <row r="4" spans="1:22" ht="29.25" customHeight="1">
      <c r="A4" s="358" t="s">
        <v>0</v>
      </c>
      <c r="B4" s="358" t="s">
        <v>12</v>
      </c>
      <c r="C4" s="358" t="s">
        <v>1</v>
      </c>
      <c r="D4" s="358"/>
      <c r="E4" s="358"/>
      <c r="F4" s="359" t="s">
        <v>61</v>
      </c>
      <c r="G4" s="353" t="s">
        <v>137</v>
      </c>
      <c r="H4" s="353"/>
      <c r="I4" s="353"/>
      <c r="J4" s="353" t="s">
        <v>141</v>
      </c>
      <c r="K4" s="353"/>
      <c r="L4" s="353"/>
      <c r="M4" s="353" t="s">
        <v>143</v>
      </c>
      <c r="N4" s="353"/>
      <c r="O4" s="353"/>
      <c r="P4" s="353" t="s">
        <v>146</v>
      </c>
      <c r="Q4" s="353"/>
      <c r="R4" s="353"/>
      <c r="S4" s="353" t="s">
        <v>150</v>
      </c>
      <c r="T4" s="353"/>
      <c r="U4" s="353"/>
      <c r="V4" s="329" t="s">
        <v>84</v>
      </c>
    </row>
    <row r="5" spans="1:22" ht="13.5" customHeight="1">
      <c r="A5" s="358"/>
      <c r="B5" s="358"/>
      <c r="C5" s="358" t="s">
        <v>2</v>
      </c>
      <c r="D5" s="358" t="s">
        <v>3</v>
      </c>
      <c r="E5" s="358" t="s">
        <v>4</v>
      </c>
      <c r="F5" s="360"/>
      <c r="G5" s="350" t="s">
        <v>5</v>
      </c>
      <c r="H5" s="354" t="s">
        <v>11</v>
      </c>
      <c r="I5" s="355"/>
      <c r="J5" s="350" t="s">
        <v>5</v>
      </c>
      <c r="K5" s="354" t="s">
        <v>11</v>
      </c>
      <c r="L5" s="355"/>
      <c r="M5" s="350" t="s">
        <v>5</v>
      </c>
      <c r="N5" s="354" t="s">
        <v>11</v>
      </c>
      <c r="O5" s="355"/>
      <c r="P5" s="350" t="s">
        <v>5</v>
      </c>
      <c r="Q5" s="354" t="s">
        <v>11</v>
      </c>
      <c r="R5" s="355"/>
      <c r="S5" s="350" t="s">
        <v>5</v>
      </c>
      <c r="T5" s="354" t="s">
        <v>11</v>
      </c>
      <c r="U5" s="355"/>
      <c r="V5" s="330"/>
    </row>
    <row r="6" spans="1:22" ht="60" customHeight="1">
      <c r="A6" s="358"/>
      <c r="B6" s="358"/>
      <c r="C6" s="358"/>
      <c r="D6" s="358"/>
      <c r="E6" s="358"/>
      <c r="F6" s="361"/>
      <c r="G6" s="350"/>
      <c r="H6" s="64" t="s">
        <v>6</v>
      </c>
      <c r="I6" s="64" t="s">
        <v>7</v>
      </c>
      <c r="J6" s="350"/>
      <c r="K6" s="64" t="s">
        <v>6</v>
      </c>
      <c r="L6" s="64" t="s">
        <v>7</v>
      </c>
      <c r="M6" s="350"/>
      <c r="N6" s="64" t="s">
        <v>6</v>
      </c>
      <c r="O6" s="64" t="s">
        <v>7</v>
      </c>
      <c r="P6" s="350"/>
      <c r="Q6" s="64" t="s">
        <v>6</v>
      </c>
      <c r="R6" s="64" t="s">
        <v>7</v>
      </c>
      <c r="S6" s="350"/>
      <c r="T6" s="64" t="s">
        <v>6</v>
      </c>
      <c r="U6" s="64" t="s">
        <v>7</v>
      </c>
      <c r="V6" s="331"/>
    </row>
    <row r="7" spans="1:22" ht="15">
      <c r="A7" s="180">
        <v>1</v>
      </c>
      <c r="B7" s="236" t="s">
        <v>39</v>
      </c>
      <c r="C7" s="237" t="s">
        <v>41</v>
      </c>
      <c r="D7" s="142">
        <v>12</v>
      </c>
      <c r="E7" s="59"/>
      <c r="F7" s="59">
        <v>96</v>
      </c>
      <c r="G7" s="179">
        <f>H7+I7</f>
        <v>3115.7</v>
      </c>
      <c r="H7" s="179">
        <v>1850.9</v>
      </c>
      <c r="I7" s="179">
        <v>1264.8</v>
      </c>
      <c r="J7" s="179">
        <f>K7+L7</f>
        <v>3099.1</v>
      </c>
      <c r="K7" s="179">
        <v>1834.3</v>
      </c>
      <c r="L7" s="179">
        <v>1264.8</v>
      </c>
      <c r="M7" s="179">
        <f>N7+O7</f>
        <v>3168.2</v>
      </c>
      <c r="N7" s="179">
        <v>1903.4</v>
      </c>
      <c r="O7" s="179">
        <v>1264.8</v>
      </c>
      <c r="P7" s="179">
        <f>Q7+R7</f>
        <v>3234.6</v>
      </c>
      <c r="Q7" s="179">
        <v>1959.8</v>
      </c>
      <c r="R7" s="179">
        <v>1274.8</v>
      </c>
      <c r="S7" s="179">
        <f>T7+U7</f>
        <v>3254.8999999999996</v>
      </c>
      <c r="T7" s="179">
        <v>1980.1</v>
      </c>
      <c r="U7" s="179">
        <v>1274.8</v>
      </c>
      <c r="V7" s="125">
        <f>S7/F7</f>
        <v>33.90520833333333</v>
      </c>
    </row>
    <row r="8" spans="1:22" ht="15">
      <c r="A8" s="180">
        <v>2</v>
      </c>
      <c r="B8" s="236" t="s">
        <v>39</v>
      </c>
      <c r="C8" s="150" t="s">
        <v>41</v>
      </c>
      <c r="D8" s="59">
        <v>33</v>
      </c>
      <c r="E8" s="59"/>
      <c r="F8" s="59">
        <v>60</v>
      </c>
      <c r="G8" s="179">
        <f>H8+I8</f>
        <v>460.3</v>
      </c>
      <c r="H8" s="179">
        <v>400.1</v>
      </c>
      <c r="I8" s="179">
        <v>60.2</v>
      </c>
      <c r="J8" s="179">
        <f>K8+L8</f>
        <v>457.4</v>
      </c>
      <c r="K8" s="179">
        <v>397.2</v>
      </c>
      <c r="L8" s="179">
        <v>60.2</v>
      </c>
      <c r="M8" s="179">
        <f>N8+O8</f>
        <v>470.2</v>
      </c>
      <c r="N8" s="179">
        <v>410</v>
      </c>
      <c r="O8" s="179">
        <v>60.2</v>
      </c>
      <c r="P8" s="179">
        <f>Q8+R8</f>
        <v>478.6</v>
      </c>
      <c r="Q8" s="179">
        <v>416.3</v>
      </c>
      <c r="R8" s="179">
        <v>62.3</v>
      </c>
      <c r="S8" s="179">
        <f>T8+U8</f>
        <v>479</v>
      </c>
      <c r="T8" s="179">
        <v>416.7</v>
      </c>
      <c r="U8" s="179">
        <v>62.3</v>
      </c>
      <c r="V8" s="125">
        <f aca="true" t="shared" si="0" ref="V8:V22">S8/F8</f>
        <v>7.983333333333333</v>
      </c>
    </row>
    <row r="9" spans="1:22" ht="15">
      <c r="A9" s="180">
        <v>3</v>
      </c>
      <c r="B9" s="236" t="s">
        <v>39</v>
      </c>
      <c r="C9" s="150" t="s">
        <v>22</v>
      </c>
      <c r="D9" s="59">
        <v>14</v>
      </c>
      <c r="E9" s="59"/>
      <c r="F9" s="59">
        <v>8</v>
      </c>
      <c r="G9" s="179"/>
      <c r="H9" s="179"/>
      <c r="I9" s="179"/>
      <c r="J9" s="179"/>
      <c r="K9" s="179"/>
      <c r="L9" s="179"/>
      <c r="M9" s="179"/>
      <c r="N9" s="179"/>
      <c r="O9" s="179"/>
      <c r="P9" s="179">
        <f>Q9+R9</f>
        <v>2.7</v>
      </c>
      <c r="Q9" s="179">
        <v>2.7</v>
      </c>
      <c r="R9" s="179"/>
      <c r="S9" s="179">
        <f>T9+U9</f>
        <v>12.5</v>
      </c>
      <c r="T9" s="179">
        <v>12.5</v>
      </c>
      <c r="U9" s="179"/>
      <c r="V9" s="125">
        <f t="shared" si="0"/>
        <v>1.5625</v>
      </c>
    </row>
    <row r="10" spans="1:22" ht="15">
      <c r="A10" s="180">
        <v>4</v>
      </c>
      <c r="B10" s="236" t="s">
        <v>39</v>
      </c>
      <c r="C10" s="150" t="s">
        <v>128</v>
      </c>
      <c r="D10" s="59">
        <v>27</v>
      </c>
      <c r="E10" s="59" t="s">
        <v>17</v>
      </c>
      <c r="F10" s="59">
        <v>4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>
        <f>Q10+R10</f>
        <v>9.8</v>
      </c>
      <c r="Q10" s="179">
        <v>9.8</v>
      </c>
      <c r="R10" s="179"/>
      <c r="S10" s="179">
        <f>T10+U10</f>
        <v>3.6</v>
      </c>
      <c r="T10" s="179">
        <v>3.6</v>
      </c>
      <c r="U10" s="179"/>
      <c r="V10" s="125">
        <f t="shared" si="0"/>
        <v>0.9</v>
      </c>
    </row>
    <row r="11" spans="1:22" ht="15">
      <c r="A11" s="180">
        <v>5</v>
      </c>
      <c r="B11" s="236" t="s">
        <v>39</v>
      </c>
      <c r="C11" s="150" t="s">
        <v>33</v>
      </c>
      <c r="D11" s="59">
        <v>27</v>
      </c>
      <c r="E11" s="59" t="s">
        <v>17</v>
      </c>
      <c r="F11" s="59">
        <v>60</v>
      </c>
      <c r="G11" s="179">
        <f>H11+I11</f>
        <v>259.5</v>
      </c>
      <c r="H11" s="125">
        <v>259.5</v>
      </c>
      <c r="I11" s="179"/>
      <c r="J11" s="179">
        <f>K11+L11</f>
        <v>259.7</v>
      </c>
      <c r="K11" s="125">
        <v>259.7</v>
      </c>
      <c r="L11" s="179"/>
      <c r="M11" s="179">
        <f>N11+O11</f>
        <v>256.2</v>
      </c>
      <c r="N11" s="125">
        <v>256.2</v>
      </c>
      <c r="O11" s="179"/>
      <c r="P11" s="179">
        <f>Q11+R11</f>
        <v>268</v>
      </c>
      <c r="Q11" s="125">
        <v>268</v>
      </c>
      <c r="R11" s="179"/>
      <c r="S11" s="179">
        <f>T11+U11</f>
        <v>244.3</v>
      </c>
      <c r="T11" s="125">
        <v>244.3</v>
      </c>
      <c r="U11" s="179"/>
      <c r="V11" s="125">
        <f t="shared" si="0"/>
        <v>4.071666666666667</v>
      </c>
    </row>
    <row r="12" spans="1:22" ht="15" customHeight="1" hidden="1" outlineLevel="1">
      <c r="A12" s="180"/>
      <c r="B12" s="236" t="s">
        <v>39</v>
      </c>
      <c r="C12" s="150" t="s">
        <v>38</v>
      </c>
      <c r="D12" s="59">
        <v>20</v>
      </c>
      <c r="E12" s="59"/>
      <c r="F12" s="59"/>
      <c r="G12" s="179"/>
      <c r="H12" s="351"/>
      <c r="I12" s="352"/>
      <c r="J12" s="179"/>
      <c r="K12" s="351"/>
      <c r="L12" s="352"/>
      <c r="M12" s="179"/>
      <c r="N12" s="351"/>
      <c r="O12" s="352"/>
      <c r="P12" s="179"/>
      <c r="Q12" s="351"/>
      <c r="R12" s="352"/>
      <c r="S12" s="179"/>
      <c r="T12" s="351"/>
      <c r="U12" s="352"/>
      <c r="V12" s="125" t="e">
        <f t="shared" si="0"/>
        <v>#DIV/0!</v>
      </c>
    </row>
    <row r="13" spans="1:22" ht="15" collapsed="1">
      <c r="A13" s="180">
        <v>6</v>
      </c>
      <c r="B13" s="236" t="s">
        <v>39</v>
      </c>
      <c r="C13" s="150" t="s">
        <v>42</v>
      </c>
      <c r="D13" s="59">
        <v>16</v>
      </c>
      <c r="E13" s="59"/>
      <c r="F13" s="59">
        <v>42</v>
      </c>
      <c r="G13" s="179">
        <f>H13+I13</f>
        <v>292</v>
      </c>
      <c r="H13" s="125">
        <v>292</v>
      </c>
      <c r="I13" s="125"/>
      <c r="J13" s="179">
        <f>K13+L13</f>
        <v>288.7</v>
      </c>
      <c r="K13" s="125">
        <v>288.7</v>
      </c>
      <c r="L13" s="125"/>
      <c r="M13" s="179">
        <f>N13+O13</f>
        <v>306.3</v>
      </c>
      <c r="N13" s="125">
        <v>306.3</v>
      </c>
      <c r="O13" s="125"/>
      <c r="P13" s="179">
        <f>Q13+R13</f>
        <v>329.3</v>
      </c>
      <c r="Q13" s="125">
        <v>329.3</v>
      </c>
      <c r="R13" s="125"/>
      <c r="S13" s="179">
        <f>T13+U13</f>
        <v>339.9</v>
      </c>
      <c r="T13" s="125">
        <v>339.9</v>
      </c>
      <c r="U13" s="125"/>
      <c r="V13" s="125">
        <f t="shared" si="0"/>
        <v>8.092857142857142</v>
      </c>
    </row>
    <row r="14" spans="1:22" ht="15">
      <c r="A14" s="180">
        <v>7</v>
      </c>
      <c r="B14" s="236" t="s">
        <v>39</v>
      </c>
      <c r="C14" s="150" t="s">
        <v>42</v>
      </c>
      <c r="D14" s="59">
        <v>32</v>
      </c>
      <c r="E14" s="59"/>
      <c r="F14" s="59">
        <v>50</v>
      </c>
      <c r="G14" s="179">
        <f>H14+I14</f>
        <v>275.5</v>
      </c>
      <c r="H14" s="125">
        <v>275.5</v>
      </c>
      <c r="I14" s="179"/>
      <c r="J14" s="179">
        <f>K14+L14</f>
        <v>265</v>
      </c>
      <c r="K14" s="125">
        <v>265</v>
      </c>
      <c r="L14" s="179"/>
      <c r="M14" s="179">
        <f>N14+O14</f>
        <v>273.9</v>
      </c>
      <c r="N14" s="125">
        <v>273.9</v>
      </c>
      <c r="O14" s="179"/>
      <c r="P14" s="179">
        <f>Q14+R14</f>
        <v>278.5</v>
      </c>
      <c r="Q14" s="125">
        <v>278.5</v>
      </c>
      <c r="R14" s="179"/>
      <c r="S14" s="179">
        <f>T14+U14</f>
        <v>271.5</v>
      </c>
      <c r="T14" s="125">
        <v>271.5</v>
      </c>
      <c r="U14" s="179"/>
      <c r="V14" s="125">
        <f t="shared" si="0"/>
        <v>5.43</v>
      </c>
    </row>
    <row r="15" spans="1:22" ht="15">
      <c r="A15" s="180">
        <v>8</v>
      </c>
      <c r="B15" s="236" t="s">
        <v>39</v>
      </c>
      <c r="C15" s="150" t="s">
        <v>42</v>
      </c>
      <c r="D15" s="59">
        <v>34</v>
      </c>
      <c r="E15" s="59"/>
      <c r="F15" s="59">
        <v>84</v>
      </c>
      <c r="G15" s="179">
        <f>H15+I15</f>
        <v>1256.1999999999998</v>
      </c>
      <c r="H15" s="125">
        <v>1092.1</v>
      </c>
      <c r="I15" s="125">
        <v>164.1</v>
      </c>
      <c r="J15" s="179">
        <f>K15+L15</f>
        <v>1262.5</v>
      </c>
      <c r="K15" s="125">
        <v>1098.4</v>
      </c>
      <c r="L15" s="125">
        <v>164.1</v>
      </c>
      <c r="M15" s="179">
        <f>N15+O15</f>
        <v>1297.3</v>
      </c>
      <c r="N15" s="125">
        <v>1133.2</v>
      </c>
      <c r="O15" s="125">
        <v>164.1</v>
      </c>
      <c r="P15" s="179">
        <f>Q15+R15</f>
        <v>1323.8</v>
      </c>
      <c r="Q15" s="125">
        <v>1167.6</v>
      </c>
      <c r="R15" s="125">
        <v>156.2</v>
      </c>
      <c r="S15" s="179">
        <f>T15+U15</f>
        <v>1297.2</v>
      </c>
      <c r="T15" s="125">
        <v>1141</v>
      </c>
      <c r="U15" s="125">
        <v>156.2</v>
      </c>
      <c r="V15" s="125">
        <f t="shared" si="0"/>
        <v>15.442857142857143</v>
      </c>
    </row>
    <row r="16" spans="1:22" ht="15" customHeight="1" hidden="1" outlineLevel="1">
      <c r="A16" s="180"/>
      <c r="B16" s="236" t="s">
        <v>39</v>
      </c>
      <c r="C16" s="150" t="s">
        <v>46</v>
      </c>
      <c r="D16" s="59">
        <v>29</v>
      </c>
      <c r="E16" s="59"/>
      <c r="F16" s="59"/>
      <c r="G16" s="179"/>
      <c r="H16" s="348"/>
      <c r="I16" s="349"/>
      <c r="J16" s="179"/>
      <c r="K16" s="348"/>
      <c r="L16" s="349"/>
      <c r="M16" s="179"/>
      <c r="N16" s="348"/>
      <c r="O16" s="349"/>
      <c r="P16" s="179"/>
      <c r="Q16" s="348"/>
      <c r="R16" s="349"/>
      <c r="S16" s="179"/>
      <c r="T16" s="348"/>
      <c r="U16" s="349"/>
      <c r="V16" s="125" t="e">
        <f t="shared" si="0"/>
        <v>#DIV/0!</v>
      </c>
    </row>
    <row r="17" spans="1:22" ht="15" collapsed="1">
      <c r="A17" s="180">
        <v>9</v>
      </c>
      <c r="B17" s="236" t="s">
        <v>39</v>
      </c>
      <c r="C17" s="150" t="s">
        <v>58</v>
      </c>
      <c r="D17" s="59">
        <v>6</v>
      </c>
      <c r="E17" s="59" t="s">
        <v>17</v>
      </c>
      <c r="F17" s="59">
        <v>76</v>
      </c>
      <c r="G17" s="179">
        <f>H17+I17</f>
        <v>297.9</v>
      </c>
      <c r="H17" s="125">
        <v>297.9</v>
      </c>
      <c r="I17" s="179"/>
      <c r="J17" s="179">
        <f>K17+L17</f>
        <v>310</v>
      </c>
      <c r="K17" s="125">
        <v>310</v>
      </c>
      <c r="L17" s="179"/>
      <c r="M17" s="179">
        <f aca="true" t="shared" si="1" ref="M17:M22">N17+O17</f>
        <v>319.7</v>
      </c>
      <c r="N17" s="125">
        <v>319.7</v>
      </c>
      <c r="O17" s="179"/>
      <c r="P17" s="179">
        <f aca="true" t="shared" si="2" ref="P17:P22">Q17+R17</f>
        <v>334.8</v>
      </c>
      <c r="Q17" s="125">
        <v>334.8</v>
      </c>
      <c r="R17" s="179"/>
      <c r="S17" s="179">
        <f aca="true" t="shared" si="3" ref="S17:S22">T17+U17</f>
        <v>358.3</v>
      </c>
      <c r="T17" s="125">
        <v>358.3</v>
      </c>
      <c r="U17" s="179"/>
      <c r="V17" s="125">
        <f t="shared" si="0"/>
        <v>4.714473684210526</v>
      </c>
    </row>
    <row r="18" spans="1:22" ht="15">
      <c r="A18" s="180">
        <v>10</v>
      </c>
      <c r="B18" s="236" t="s">
        <v>39</v>
      </c>
      <c r="C18" s="150" t="s">
        <v>52</v>
      </c>
      <c r="D18" s="59">
        <v>10</v>
      </c>
      <c r="E18" s="59"/>
      <c r="F18" s="59">
        <v>91</v>
      </c>
      <c r="G18" s="179">
        <f>H18+I18</f>
        <v>1940</v>
      </c>
      <c r="H18" s="125">
        <v>1902</v>
      </c>
      <c r="I18" s="125">
        <v>38</v>
      </c>
      <c r="J18" s="179">
        <f>K18+L18</f>
        <v>2058.5</v>
      </c>
      <c r="K18" s="125">
        <v>2020.5</v>
      </c>
      <c r="L18" s="125">
        <v>38</v>
      </c>
      <c r="M18" s="179">
        <f t="shared" si="1"/>
        <v>2123.6</v>
      </c>
      <c r="N18" s="125">
        <v>2085.6</v>
      </c>
      <c r="O18" s="125">
        <v>38</v>
      </c>
      <c r="P18" s="179">
        <f t="shared" si="2"/>
        <v>2204.1</v>
      </c>
      <c r="Q18" s="125">
        <v>2163</v>
      </c>
      <c r="R18" s="125">
        <v>41.1</v>
      </c>
      <c r="S18" s="179">
        <f t="shared" si="3"/>
        <v>2303.7999999999997</v>
      </c>
      <c r="T18" s="125">
        <v>2262.7</v>
      </c>
      <c r="U18" s="125">
        <v>41.1</v>
      </c>
      <c r="V18" s="125">
        <f t="shared" si="0"/>
        <v>25.316483516483512</v>
      </c>
    </row>
    <row r="19" spans="1:22" ht="15">
      <c r="A19" s="180">
        <v>11</v>
      </c>
      <c r="B19" s="236" t="s">
        <v>39</v>
      </c>
      <c r="C19" s="150" t="s">
        <v>45</v>
      </c>
      <c r="D19" s="59">
        <v>11</v>
      </c>
      <c r="E19" s="59"/>
      <c r="F19" s="59">
        <v>60</v>
      </c>
      <c r="G19" s="179">
        <f>H19+I19</f>
        <v>234.1</v>
      </c>
      <c r="H19" s="179">
        <v>234.1</v>
      </c>
      <c r="I19" s="179"/>
      <c r="J19" s="179">
        <f>K19+L19</f>
        <v>205.4</v>
      </c>
      <c r="K19" s="179">
        <v>205.4</v>
      </c>
      <c r="L19" s="179"/>
      <c r="M19" s="179">
        <f t="shared" si="1"/>
        <v>227.8</v>
      </c>
      <c r="N19" s="179">
        <v>227.8</v>
      </c>
      <c r="O19" s="179"/>
      <c r="P19" s="179">
        <f t="shared" si="2"/>
        <v>256.4</v>
      </c>
      <c r="Q19" s="179">
        <v>256.4</v>
      </c>
      <c r="R19" s="179"/>
      <c r="S19" s="179">
        <f t="shared" si="3"/>
        <v>218</v>
      </c>
      <c r="T19" s="179">
        <v>218</v>
      </c>
      <c r="U19" s="179"/>
      <c r="V19" s="125">
        <f t="shared" si="0"/>
        <v>3.6333333333333333</v>
      </c>
    </row>
    <row r="20" spans="1:22" ht="15">
      <c r="A20" s="180">
        <v>12</v>
      </c>
      <c r="B20" s="236" t="s">
        <v>39</v>
      </c>
      <c r="C20" s="150" t="s">
        <v>44</v>
      </c>
      <c r="D20" s="59">
        <v>1</v>
      </c>
      <c r="E20" s="59"/>
      <c r="F20" s="59">
        <v>120</v>
      </c>
      <c r="G20" s="179">
        <f>H20+I20</f>
        <v>1535.8</v>
      </c>
      <c r="H20" s="125">
        <v>1371.5</v>
      </c>
      <c r="I20" s="125">
        <v>164.3</v>
      </c>
      <c r="J20" s="179">
        <f>K20+L20</f>
        <v>1549.3</v>
      </c>
      <c r="K20" s="125">
        <v>1385</v>
      </c>
      <c r="L20" s="125">
        <v>164.3</v>
      </c>
      <c r="M20" s="179">
        <f t="shared" si="1"/>
        <v>1559.5</v>
      </c>
      <c r="N20" s="125">
        <v>1395.2</v>
      </c>
      <c r="O20" s="125">
        <v>164.3</v>
      </c>
      <c r="P20" s="179">
        <f t="shared" si="2"/>
        <v>1575.5</v>
      </c>
      <c r="Q20" s="125">
        <v>1404.3</v>
      </c>
      <c r="R20" s="125">
        <v>171.2</v>
      </c>
      <c r="S20" s="179">
        <f t="shared" si="3"/>
        <v>1602.3</v>
      </c>
      <c r="T20" s="125">
        <v>1431.1</v>
      </c>
      <c r="U20" s="125">
        <v>171.2</v>
      </c>
      <c r="V20" s="125">
        <f t="shared" si="0"/>
        <v>13.3525</v>
      </c>
    </row>
    <row r="21" spans="1:22" ht="15">
      <c r="A21" s="180">
        <v>13</v>
      </c>
      <c r="B21" s="236" t="s">
        <v>39</v>
      </c>
      <c r="C21" s="150" t="s">
        <v>40</v>
      </c>
      <c r="D21" s="59">
        <v>5</v>
      </c>
      <c r="E21" s="59" t="s">
        <v>17</v>
      </c>
      <c r="F21" s="59">
        <v>12</v>
      </c>
      <c r="G21" s="179">
        <f>H21+I21</f>
        <v>26.9</v>
      </c>
      <c r="H21" s="125">
        <v>26.9</v>
      </c>
      <c r="I21" s="125"/>
      <c r="J21" s="179">
        <f>K21+L21</f>
        <v>31.1</v>
      </c>
      <c r="K21" s="125">
        <v>31.1</v>
      </c>
      <c r="L21" s="125"/>
      <c r="M21" s="179">
        <f t="shared" si="1"/>
        <v>35.3</v>
      </c>
      <c r="N21" s="125">
        <v>35.3</v>
      </c>
      <c r="O21" s="125"/>
      <c r="P21" s="179">
        <f t="shared" si="2"/>
        <v>23.9</v>
      </c>
      <c r="Q21" s="125">
        <v>23.9</v>
      </c>
      <c r="R21" s="125"/>
      <c r="S21" s="179">
        <f t="shared" si="3"/>
        <v>23.9</v>
      </c>
      <c r="T21" s="125">
        <v>23.9</v>
      </c>
      <c r="U21" s="125"/>
      <c r="V21" s="125">
        <f t="shared" si="0"/>
        <v>1.9916666666666665</v>
      </c>
    </row>
    <row r="22" spans="1:22" ht="15">
      <c r="A22" s="180">
        <v>14</v>
      </c>
      <c r="B22" s="236" t="s">
        <v>39</v>
      </c>
      <c r="C22" s="150" t="s">
        <v>40</v>
      </c>
      <c r="D22" s="59">
        <v>66</v>
      </c>
      <c r="E22" s="59" t="s">
        <v>17</v>
      </c>
      <c r="F22" s="59">
        <v>2</v>
      </c>
      <c r="G22" s="179"/>
      <c r="H22" s="125"/>
      <c r="I22" s="125"/>
      <c r="J22" s="179"/>
      <c r="K22" s="125"/>
      <c r="L22" s="125"/>
      <c r="M22" s="179">
        <f t="shared" si="1"/>
        <v>0.5</v>
      </c>
      <c r="N22" s="125">
        <v>0.5</v>
      </c>
      <c r="O22" s="125"/>
      <c r="P22" s="179">
        <f t="shared" si="2"/>
        <v>3.1</v>
      </c>
      <c r="Q22" s="125">
        <v>3.1</v>
      </c>
      <c r="R22" s="125"/>
      <c r="S22" s="179">
        <f t="shared" si="3"/>
        <v>6.5</v>
      </c>
      <c r="T22" s="125">
        <v>6.5</v>
      </c>
      <c r="U22" s="125"/>
      <c r="V22" s="125">
        <f t="shared" si="0"/>
        <v>3.25</v>
      </c>
    </row>
    <row r="23" spans="1:22" ht="15">
      <c r="A23" s="180"/>
      <c r="B23" s="180" t="s">
        <v>8</v>
      </c>
      <c r="C23" s="59"/>
      <c r="D23" s="59"/>
      <c r="E23" s="59"/>
      <c r="F23" s="238">
        <f>SUM(F7:F22)</f>
        <v>765</v>
      </c>
      <c r="G23" s="163">
        <f aca="true" t="shared" si="4" ref="G23:L23">SUM(G7:G21)</f>
        <v>9693.9</v>
      </c>
      <c r="H23" s="163">
        <f t="shared" si="4"/>
        <v>8002.5</v>
      </c>
      <c r="I23" s="163">
        <f t="shared" si="4"/>
        <v>1691.3999999999999</v>
      </c>
      <c r="J23" s="163">
        <f t="shared" si="4"/>
        <v>9786.699999999999</v>
      </c>
      <c r="K23" s="163">
        <f t="shared" si="4"/>
        <v>8095.299999999999</v>
      </c>
      <c r="L23" s="163">
        <f t="shared" si="4"/>
        <v>1691.3999999999999</v>
      </c>
      <c r="M23" s="163">
        <f aca="true" t="shared" si="5" ref="M23:R23">SUM(M7:M22)</f>
        <v>10038.499999999998</v>
      </c>
      <c r="N23" s="163">
        <f t="shared" si="5"/>
        <v>8347.099999999999</v>
      </c>
      <c r="O23" s="163">
        <f t="shared" si="5"/>
        <v>1691.3999999999999</v>
      </c>
      <c r="P23" s="163">
        <f t="shared" si="5"/>
        <v>10323.1</v>
      </c>
      <c r="Q23" s="163">
        <f t="shared" si="5"/>
        <v>8617.5</v>
      </c>
      <c r="R23" s="163">
        <f t="shared" si="5"/>
        <v>1705.6</v>
      </c>
      <c r="S23" s="163">
        <f>SUM(S7:S22)</f>
        <v>10415.699999999999</v>
      </c>
      <c r="T23" s="163">
        <f>SUM(T7:T22)</f>
        <v>8710.1</v>
      </c>
      <c r="U23" s="163">
        <f>SUM(U7:U22)</f>
        <v>1705.6</v>
      </c>
      <c r="V23" s="48"/>
    </row>
    <row r="24" spans="1:22" ht="15">
      <c r="A24" s="356" t="s">
        <v>90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</row>
    <row r="25" spans="1:22" s="240" customFormat="1" ht="15">
      <c r="A25" s="180">
        <v>1</v>
      </c>
      <c r="B25" s="236" t="s">
        <v>39</v>
      </c>
      <c r="C25" s="150" t="s">
        <v>38</v>
      </c>
      <c r="D25" s="59">
        <v>20</v>
      </c>
      <c r="E25" s="239"/>
      <c r="F25" s="59">
        <v>72</v>
      </c>
      <c r="G25" s="179">
        <f>H25+I25</f>
        <v>449.4</v>
      </c>
      <c r="H25" s="125">
        <v>394.2</v>
      </c>
      <c r="I25" s="125">
        <v>55.2</v>
      </c>
      <c r="J25" s="179">
        <f>K25+L25</f>
        <v>449.4</v>
      </c>
      <c r="K25" s="125">
        <v>394.2</v>
      </c>
      <c r="L25" s="125">
        <v>55.2</v>
      </c>
      <c r="M25" s="179">
        <f>N25+O25</f>
        <v>429.4</v>
      </c>
      <c r="N25" s="125">
        <v>374.2</v>
      </c>
      <c r="O25" s="125">
        <v>55.2</v>
      </c>
      <c r="P25" s="179">
        <f>Q25+R25</f>
        <v>427.7</v>
      </c>
      <c r="Q25" s="125">
        <v>372.5</v>
      </c>
      <c r="R25" s="125">
        <v>55.2</v>
      </c>
      <c r="S25" s="179">
        <f>T25+U25</f>
        <v>417.2</v>
      </c>
      <c r="T25" s="125">
        <v>362</v>
      </c>
      <c r="U25" s="125">
        <v>55.2</v>
      </c>
      <c r="V25" s="125">
        <f>S25/F25</f>
        <v>5.794444444444444</v>
      </c>
    </row>
    <row r="26" spans="1:22" s="240" customFormat="1" ht="15" customHeight="1">
      <c r="A26" s="180">
        <v>2</v>
      </c>
      <c r="B26" s="236" t="s">
        <v>39</v>
      </c>
      <c r="C26" s="150" t="s">
        <v>47</v>
      </c>
      <c r="D26" s="59">
        <v>1</v>
      </c>
      <c r="E26" s="59"/>
      <c r="F26" s="59">
        <v>12</v>
      </c>
      <c r="G26" s="179">
        <f aca="true" t="shared" si="6" ref="G26:G38">H26+I26</f>
        <v>135.7</v>
      </c>
      <c r="H26" s="125">
        <v>71.9</v>
      </c>
      <c r="I26" s="125">
        <v>63.8</v>
      </c>
      <c r="J26" s="179">
        <f aca="true" t="shared" si="7" ref="J26:J38">K26+L26</f>
        <v>135.7</v>
      </c>
      <c r="K26" s="125">
        <v>71.9</v>
      </c>
      <c r="L26" s="125">
        <v>63.8</v>
      </c>
      <c r="M26" s="179">
        <f aca="true" t="shared" si="8" ref="M26:M38">N26+O26</f>
        <v>135.7</v>
      </c>
      <c r="N26" s="125">
        <v>71.9</v>
      </c>
      <c r="O26" s="125">
        <v>63.8</v>
      </c>
      <c r="P26" s="179">
        <f aca="true" t="shared" si="9" ref="P26:P38">Q26+R26</f>
        <v>114.19999999999999</v>
      </c>
      <c r="Q26" s="125">
        <v>62.8</v>
      </c>
      <c r="R26" s="125">
        <v>51.4</v>
      </c>
      <c r="S26" s="179">
        <f aca="true" t="shared" si="10" ref="S26:S38">T26+U26</f>
        <v>110.8</v>
      </c>
      <c r="T26" s="125">
        <v>59.4</v>
      </c>
      <c r="U26" s="125">
        <v>51.4</v>
      </c>
      <c r="V26" s="125">
        <f aca="true" t="shared" si="11" ref="V26:V38">S26/F26</f>
        <v>9.233333333333333</v>
      </c>
    </row>
    <row r="27" spans="1:22" ht="15" customHeight="1">
      <c r="A27" s="180">
        <v>3</v>
      </c>
      <c r="B27" s="236" t="s">
        <v>39</v>
      </c>
      <c r="C27" s="150" t="s">
        <v>22</v>
      </c>
      <c r="D27" s="59">
        <v>11</v>
      </c>
      <c r="E27" s="59"/>
      <c r="F27" s="59">
        <v>27</v>
      </c>
      <c r="G27" s="179">
        <f t="shared" si="6"/>
        <v>5.699999999999999</v>
      </c>
      <c r="H27" s="125">
        <v>3.4</v>
      </c>
      <c r="I27" s="125">
        <v>2.3</v>
      </c>
      <c r="J27" s="179">
        <f t="shared" si="7"/>
        <v>5.699999999999999</v>
      </c>
      <c r="K27" s="125">
        <v>3.4</v>
      </c>
      <c r="L27" s="125">
        <v>2.3</v>
      </c>
      <c r="M27" s="179">
        <f t="shared" si="8"/>
        <v>5.699999999999999</v>
      </c>
      <c r="N27" s="125">
        <v>3.4</v>
      </c>
      <c r="O27" s="125">
        <v>2.3</v>
      </c>
      <c r="P27" s="179">
        <f t="shared" si="9"/>
        <v>4.1</v>
      </c>
      <c r="Q27" s="125">
        <v>3.4</v>
      </c>
      <c r="R27" s="125">
        <v>0.7</v>
      </c>
      <c r="S27" s="179">
        <f t="shared" si="10"/>
        <v>4.1</v>
      </c>
      <c r="T27" s="125">
        <v>3.4</v>
      </c>
      <c r="U27" s="125">
        <v>0.7</v>
      </c>
      <c r="V27" s="125">
        <f t="shared" si="11"/>
        <v>0.15185185185185185</v>
      </c>
    </row>
    <row r="28" spans="1:22" ht="15" customHeight="1">
      <c r="A28" s="180">
        <v>4</v>
      </c>
      <c r="B28" s="236" t="s">
        <v>39</v>
      </c>
      <c r="C28" s="150" t="s">
        <v>22</v>
      </c>
      <c r="D28" s="59">
        <v>13</v>
      </c>
      <c r="E28" s="59"/>
      <c r="F28" s="59">
        <v>8</v>
      </c>
      <c r="G28" s="179">
        <f t="shared" si="6"/>
        <v>71.6</v>
      </c>
      <c r="H28" s="125">
        <v>37.5</v>
      </c>
      <c r="I28" s="125">
        <v>34.1</v>
      </c>
      <c r="J28" s="179">
        <f t="shared" si="7"/>
        <v>71.6</v>
      </c>
      <c r="K28" s="125">
        <v>37.5</v>
      </c>
      <c r="L28" s="125">
        <v>34.1</v>
      </c>
      <c r="M28" s="179">
        <f t="shared" si="8"/>
        <v>71.6</v>
      </c>
      <c r="N28" s="125">
        <v>37.5</v>
      </c>
      <c r="O28" s="125">
        <v>34.1</v>
      </c>
      <c r="P28" s="179">
        <f t="shared" si="9"/>
        <v>71.6</v>
      </c>
      <c r="Q28" s="125">
        <v>37.5</v>
      </c>
      <c r="R28" s="125">
        <v>34.1</v>
      </c>
      <c r="S28" s="179">
        <f t="shared" si="10"/>
        <v>71.6</v>
      </c>
      <c r="T28" s="125">
        <v>37.5</v>
      </c>
      <c r="U28" s="125">
        <v>34.1</v>
      </c>
      <c r="V28" s="125">
        <f t="shared" si="11"/>
        <v>8.95</v>
      </c>
    </row>
    <row r="29" spans="1:22" ht="15" customHeight="1">
      <c r="A29" s="180">
        <v>5</v>
      </c>
      <c r="B29" s="236" t="s">
        <v>39</v>
      </c>
      <c r="C29" s="150" t="s">
        <v>22</v>
      </c>
      <c r="D29" s="59">
        <v>16</v>
      </c>
      <c r="E29" s="59"/>
      <c r="F29" s="59">
        <v>27</v>
      </c>
      <c r="G29" s="179">
        <f t="shared" si="6"/>
        <v>6.1</v>
      </c>
      <c r="H29" s="125">
        <v>5.1</v>
      </c>
      <c r="I29" s="125">
        <v>1</v>
      </c>
      <c r="J29" s="179">
        <f t="shared" si="7"/>
        <v>6.1</v>
      </c>
      <c r="K29" s="125">
        <v>5.1</v>
      </c>
      <c r="L29" s="125">
        <v>1</v>
      </c>
      <c r="M29" s="179">
        <f t="shared" si="8"/>
        <v>6.1</v>
      </c>
      <c r="N29" s="125">
        <v>5.1</v>
      </c>
      <c r="O29" s="125">
        <v>1</v>
      </c>
      <c r="P29" s="179">
        <f t="shared" si="9"/>
        <v>6.1</v>
      </c>
      <c r="Q29" s="125">
        <v>5.1</v>
      </c>
      <c r="R29" s="125">
        <v>1</v>
      </c>
      <c r="S29" s="179">
        <f t="shared" si="10"/>
        <v>6.1</v>
      </c>
      <c r="T29" s="125">
        <v>5.1</v>
      </c>
      <c r="U29" s="125">
        <v>1</v>
      </c>
      <c r="V29" s="125">
        <f t="shared" si="11"/>
        <v>0.22592592592592592</v>
      </c>
    </row>
    <row r="30" spans="1:22" ht="13.5" customHeight="1" hidden="1" outlineLevel="1">
      <c r="A30" s="180"/>
      <c r="B30" s="236" t="s">
        <v>39</v>
      </c>
      <c r="C30" s="150" t="s">
        <v>22</v>
      </c>
      <c r="D30" s="59">
        <v>21</v>
      </c>
      <c r="E30" s="59"/>
      <c r="F30" s="59"/>
      <c r="G30" s="179">
        <f t="shared" si="6"/>
        <v>0</v>
      </c>
      <c r="H30" s="179"/>
      <c r="I30" s="179"/>
      <c r="J30" s="179">
        <f t="shared" si="7"/>
        <v>0</v>
      </c>
      <c r="K30" s="179"/>
      <c r="L30" s="179"/>
      <c r="M30" s="179">
        <f t="shared" si="8"/>
        <v>0</v>
      </c>
      <c r="N30" s="179"/>
      <c r="O30" s="179"/>
      <c r="P30" s="179">
        <f t="shared" si="9"/>
        <v>0</v>
      </c>
      <c r="Q30" s="179"/>
      <c r="R30" s="179"/>
      <c r="S30" s="179">
        <f t="shared" si="10"/>
        <v>0</v>
      </c>
      <c r="T30" s="179"/>
      <c r="U30" s="179"/>
      <c r="V30" s="125" t="e">
        <f t="shared" si="11"/>
        <v>#DIV/0!</v>
      </c>
    </row>
    <row r="31" spans="1:22" ht="15" customHeight="1" collapsed="1">
      <c r="A31" s="180">
        <v>6</v>
      </c>
      <c r="B31" s="236" t="s">
        <v>39</v>
      </c>
      <c r="C31" s="150" t="s">
        <v>22</v>
      </c>
      <c r="D31" s="59">
        <v>24</v>
      </c>
      <c r="E31" s="59"/>
      <c r="F31" s="59">
        <v>8</v>
      </c>
      <c r="G31" s="179">
        <f t="shared" si="6"/>
        <v>6.5</v>
      </c>
      <c r="H31" s="179">
        <v>6.5</v>
      </c>
      <c r="I31" s="179"/>
      <c r="J31" s="179">
        <f t="shared" si="7"/>
        <v>6.5</v>
      </c>
      <c r="K31" s="179">
        <v>6.5</v>
      </c>
      <c r="L31" s="179"/>
      <c r="M31" s="179">
        <f t="shared" si="8"/>
        <v>6.5</v>
      </c>
      <c r="N31" s="179">
        <v>6.5</v>
      </c>
      <c r="O31" s="179"/>
      <c r="P31" s="179">
        <f t="shared" si="9"/>
        <v>6.5</v>
      </c>
      <c r="Q31" s="179">
        <v>6.5</v>
      </c>
      <c r="R31" s="179"/>
      <c r="S31" s="179">
        <f t="shared" si="10"/>
        <v>6.5</v>
      </c>
      <c r="T31" s="179">
        <v>6.5</v>
      </c>
      <c r="U31" s="179"/>
      <c r="V31" s="125">
        <f t="shared" si="11"/>
        <v>0.8125</v>
      </c>
    </row>
    <row r="32" spans="1:22" ht="15" customHeight="1">
      <c r="A32" s="180">
        <v>7</v>
      </c>
      <c r="B32" s="236" t="s">
        <v>39</v>
      </c>
      <c r="C32" s="150" t="s">
        <v>22</v>
      </c>
      <c r="D32" s="59">
        <v>26</v>
      </c>
      <c r="E32" s="59"/>
      <c r="F32" s="59">
        <v>8</v>
      </c>
      <c r="G32" s="179">
        <f t="shared" si="6"/>
        <v>6.1</v>
      </c>
      <c r="H32" s="179">
        <v>6.1</v>
      </c>
      <c r="I32" s="179"/>
      <c r="J32" s="179">
        <f t="shared" si="7"/>
        <v>6.1</v>
      </c>
      <c r="K32" s="179">
        <v>6.1</v>
      </c>
      <c r="L32" s="179"/>
      <c r="M32" s="179">
        <f t="shared" si="8"/>
        <v>6.1</v>
      </c>
      <c r="N32" s="179">
        <v>6.1</v>
      </c>
      <c r="O32" s="179"/>
      <c r="P32" s="179">
        <f t="shared" si="9"/>
        <v>6.1</v>
      </c>
      <c r="Q32" s="179">
        <v>6.1</v>
      </c>
      <c r="R32" s="179"/>
      <c r="S32" s="179">
        <f t="shared" si="10"/>
        <v>6.1</v>
      </c>
      <c r="T32" s="179">
        <v>6.1</v>
      </c>
      <c r="U32" s="179"/>
      <c r="V32" s="125">
        <f t="shared" si="11"/>
        <v>0.7625</v>
      </c>
    </row>
    <row r="33" spans="1:22" ht="15" customHeight="1">
      <c r="A33" s="180">
        <v>8</v>
      </c>
      <c r="B33" s="236" t="s">
        <v>39</v>
      </c>
      <c r="C33" s="150" t="s">
        <v>22</v>
      </c>
      <c r="D33" s="59">
        <v>28</v>
      </c>
      <c r="E33" s="59"/>
      <c r="F33" s="59">
        <v>8</v>
      </c>
      <c r="G33" s="179">
        <f t="shared" si="6"/>
        <v>64.8</v>
      </c>
      <c r="H33" s="179">
        <v>64.8</v>
      </c>
      <c r="I33" s="179"/>
      <c r="J33" s="179">
        <f t="shared" si="7"/>
        <v>64.8</v>
      </c>
      <c r="K33" s="179">
        <v>64.8</v>
      </c>
      <c r="L33" s="179"/>
      <c r="M33" s="179">
        <f t="shared" si="8"/>
        <v>64.8</v>
      </c>
      <c r="N33" s="179">
        <v>64.8</v>
      </c>
      <c r="O33" s="179"/>
      <c r="P33" s="179">
        <f t="shared" si="9"/>
        <v>64.8</v>
      </c>
      <c r="Q33" s="179">
        <v>64.8</v>
      </c>
      <c r="R33" s="179"/>
      <c r="S33" s="179">
        <f t="shared" si="10"/>
        <v>64.8</v>
      </c>
      <c r="T33" s="179">
        <v>64.8</v>
      </c>
      <c r="U33" s="179"/>
      <c r="V33" s="125">
        <f t="shared" si="11"/>
        <v>8.1</v>
      </c>
    </row>
    <row r="34" spans="1:22" ht="15" customHeight="1">
      <c r="A34" s="180">
        <v>9</v>
      </c>
      <c r="B34" s="236" t="s">
        <v>39</v>
      </c>
      <c r="C34" s="150" t="s">
        <v>22</v>
      </c>
      <c r="D34" s="59">
        <v>30</v>
      </c>
      <c r="E34" s="59"/>
      <c r="F34" s="59">
        <v>8</v>
      </c>
      <c r="G34" s="179">
        <f t="shared" si="6"/>
        <v>62.7</v>
      </c>
      <c r="H34" s="179">
        <v>62.7</v>
      </c>
      <c r="I34" s="179"/>
      <c r="J34" s="179">
        <f t="shared" si="7"/>
        <v>62.7</v>
      </c>
      <c r="K34" s="179">
        <v>62.7</v>
      </c>
      <c r="L34" s="179"/>
      <c r="M34" s="179">
        <f t="shared" si="8"/>
        <v>62.7</v>
      </c>
      <c r="N34" s="179">
        <v>62.7</v>
      </c>
      <c r="O34" s="179"/>
      <c r="P34" s="179">
        <f t="shared" si="9"/>
        <v>62.7</v>
      </c>
      <c r="Q34" s="179">
        <v>62.7</v>
      </c>
      <c r="R34" s="179"/>
      <c r="S34" s="179">
        <f t="shared" si="10"/>
        <v>62.7</v>
      </c>
      <c r="T34" s="179">
        <v>62.7</v>
      </c>
      <c r="U34" s="179"/>
      <c r="V34" s="125">
        <f t="shared" si="11"/>
        <v>7.8375</v>
      </c>
    </row>
    <row r="35" spans="1:22" ht="15" customHeight="1">
      <c r="A35" s="180">
        <v>10</v>
      </c>
      <c r="B35" s="236" t="s">
        <v>39</v>
      </c>
      <c r="C35" s="150" t="s">
        <v>46</v>
      </c>
      <c r="D35" s="59">
        <v>29</v>
      </c>
      <c r="E35" s="59"/>
      <c r="F35" s="59">
        <v>73</v>
      </c>
      <c r="G35" s="179">
        <f t="shared" si="6"/>
        <v>2192.5</v>
      </c>
      <c r="H35" s="179">
        <v>2159.6</v>
      </c>
      <c r="I35" s="179">
        <v>32.9</v>
      </c>
      <c r="J35" s="179">
        <f t="shared" si="7"/>
        <v>2187.3</v>
      </c>
      <c r="K35" s="179">
        <v>2154.4</v>
      </c>
      <c r="L35" s="179">
        <v>32.9</v>
      </c>
      <c r="M35" s="179">
        <f t="shared" si="8"/>
        <v>2076.4</v>
      </c>
      <c r="N35" s="179">
        <v>2043.5</v>
      </c>
      <c r="O35" s="179">
        <v>32.9</v>
      </c>
      <c r="P35" s="179">
        <f t="shared" si="9"/>
        <v>2060.3</v>
      </c>
      <c r="Q35" s="179">
        <v>2027.4</v>
      </c>
      <c r="R35" s="179">
        <v>32.9</v>
      </c>
      <c r="S35" s="179">
        <f t="shared" si="10"/>
        <v>2041.3000000000002</v>
      </c>
      <c r="T35" s="179">
        <v>2008.4</v>
      </c>
      <c r="U35" s="179">
        <v>32.9</v>
      </c>
      <c r="V35" s="125">
        <f t="shared" si="11"/>
        <v>27.96301369863014</v>
      </c>
    </row>
    <row r="36" spans="1:22" ht="15">
      <c r="A36" s="180">
        <v>11</v>
      </c>
      <c r="B36" s="236" t="s">
        <v>39</v>
      </c>
      <c r="C36" s="150" t="s">
        <v>46</v>
      </c>
      <c r="D36" s="59">
        <v>30</v>
      </c>
      <c r="E36" s="59"/>
      <c r="F36" s="59">
        <v>24</v>
      </c>
      <c r="G36" s="179">
        <f t="shared" si="6"/>
        <v>13</v>
      </c>
      <c r="H36" s="179">
        <v>13</v>
      </c>
      <c r="I36" s="179"/>
      <c r="J36" s="179">
        <f t="shared" si="7"/>
        <v>13</v>
      </c>
      <c r="K36" s="179">
        <v>13</v>
      </c>
      <c r="L36" s="179"/>
      <c r="M36" s="179">
        <f t="shared" si="8"/>
        <v>13</v>
      </c>
      <c r="N36" s="179">
        <v>13</v>
      </c>
      <c r="O36" s="179"/>
      <c r="P36" s="179">
        <f t="shared" si="9"/>
        <v>13</v>
      </c>
      <c r="Q36" s="179">
        <v>13</v>
      </c>
      <c r="R36" s="179"/>
      <c r="S36" s="179">
        <f t="shared" si="10"/>
        <v>13</v>
      </c>
      <c r="T36" s="179">
        <v>13</v>
      </c>
      <c r="U36" s="179"/>
      <c r="V36" s="125">
        <f t="shared" si="11"/>
        <v>0.5416666666666666</v>
      </c>
    </row>
    <row r="37" spans="1:22" ht="15">
      <c r="A37" s="180">
        <v>12</v>
      </c>
      <c r="B37" s="236" t="s">
        <v>39</v>
      </c>
      <c r="C37" s="150" t="s">
        <v>43</v>
      </c>
      <c r="D37" s="59">
        <v>17</v>
      </c>
      <c r="E37" s="59" t="s">
        <v>18</v>
      </c>
      <c r="F37" s="59">
        <v>40</v>
      </c>
      <c r="G37" s="179">
        <f t="shared" si="6"/>
        <v>40.8</v>
      </c>
      <c r="H37" s="125">
        <v>21.3</v>
      </c>
      <c r="I37" s="125">
        <v>19.5</v>
      </c>
      <c r="J37" s="179">
        <f t="shared" si="7"/>
        <v>40.8</v>
      </c>
      <c r="K37" s="125">
        <v>21.3</v>
      </c>
      <c r="L37" s="125">
        <v>19.5</v>
      </c>
      <c r="M37" s="179">
        <f t="shared" si="8"/>
        <v>40.8</v>
      </c>
      <c r="N37" s="125">
        <v>21.3</v>
      </c>
      <c r="O37" s="125">
        <v>19.5</v>
      </c>
      <c r="P37" s="179">
        <f t="shared" si="9"/>
        <v>40.8</v>
      </c>
      <c r="Q37" s="125">
        <v>21.3</v>
      </c>
      <c r="R37" s="125">
        <v>19.5</v>
      </c>
      <c r="S37" s="179">
        <f t="shared" si="10"/>
        <v>40.8</v>
      </c>
      <c r="T37" s="125">
        <v>21.3</v>
      </c>
      <c r="U37" s="125">
        <v>19.5</v>
      </c>
      <c r="V37" s="125">
        <f t="shared" si="11"/>
        <v>1.02</v>
      </c>
    </row>
    <row r="38" spans="1:22" ht="15">
      <c r="A38" s="180">
        <v>13</v>
      </c>
      <c r="B38" s="236" t="s">
        <v>39</v>
      </c>
      <c r="C38" s="150" t="s">
        <v>40</v>
      </c>
      <c r="D38" s="59">
        <v>44</v>
      </c>
      <c r="E38" s="59"/>
      <c r="F38" s="59">
        <v>31</v>
      </c>
      <c r="G38" s="179">
        <f t="shared" si="6"/>
        <v>82.1</v>
      </c>
      <c r="H38" s="125">
        <v>27.2</v>
      </c>
      <c r="I38" s="125">
        <v>54.9</v>
      </c>
      <c r="J38" s="179">
        <f t="shared" si="7"/>
        <v>82.1</v>
      </c>
      <c r="K38" s="125">
        <v>27.2</v>
      </c>
      <c r="L38" s="125">
        <v>54.9</v>
      </c>
      <c r="M38" s="179">
        <f t="shared" si="8"/>
        <v>82.1</v>
      </c>
      <c r="N38" s="125">
        <v>27.2</v>
      </c>
      <c r="O38" s="125">
        <v>54.9</v>
      </c>
      <c r="P38" s="179">
        <f t="shared" si="9"/>
        <v>81.9</v>
      </c>
      <c r="Q38" s="125">
        <v>27.2</v>
      </c>
      <c r="R38" s="125">
        <v>54.7</v>
      </c>
      <c r="S38" s="179">
        <f t="shared" si="10"/>
        <v>81.80000000000001</v>
      </c>
      <c r="T38" s="125">
        <v>27.1</v>
      </c>
      <c r="U38" s="125">
        <v>54.7</v>
      </c>
      <c r="V38" s="125">
        <f t="shared" si="11"/>
        <v>2.6387096774193552</v>
      </c>
    </row>
    <row r="39" spans="1:22" s="243" customFormat="1" ht="15">
      <c r="A39" s="180"/>
      <c r="B39" s="241" t="s">
        <v>8</v>
      </c>
      <c r="C39" s="242"/>
      <c r="D39" s="238"/>
      <c r="E39" s="238"/>
      <c r="F39" s="238">
        <f>SUM(F25:F38)-F30</f>
        <v>346</v>
      </c>
      <c r="G39" s="163">
        <f aca="true" t="shared" si="12" ref="G39:L39">SUM(G25:G38)</f>
        <v>3137</v>
      </c>
      <c r="H39" s="163">
        <f t="shared" si="12"/>
        <v>2873.3</v>
      </c>
      <c r="I39" s="163">
        <f t="shared" si="12"/>
        <v>263.7</v>
      </c>
      <c r="J39" s="163">
        <f t="shared" si="12"/>
        <v>3131.8</v>
      </c>
      <c r="K39" s="163">
        <f t="shared" si="12"/>
        <v>2868.1000000000004</v>
      </c>
      <c r="L39" s="163">
        <f t="shared" si="12"/>
        <v>263.7</v>
      </c>
      <c r="M39" s="163">
        <f aca="true" t="shared" si="13" ref="M39:R39">SUM(M25:M38)</f>
        <v>3000.9</v>
      </c>
      <c r="N39" s="163">
        <f t="shared" si="13"/>
        <v>2737.2</v>
      </c>
      <c r="O39" s="163">
        <f t="shared" si="13"/>
        <v>263.7</v>
      </c>
      <c r="P39" s="163">
        <f t="shared" si="13"/>
        <v>2959.8000000000006</v>
      </c>
      <c r="Q39" s="163">
        <f t="shared" si="13"/>
        <v>2710.3</v>
      </c>
      <c r="R39" s="163">
        <f t="shared" si="13"/>
        <v>249.5</v>
      </c>
      <c r="S39" s="163">
        <f>SUM(S25:S38)</f>
        <v>2926.8000000000006</v>
      </c>
      <c r="T39" s="163">
        <f>SUM(T25:T38)</f>
        <v>2677.3</v>
      </c>
      <c r="U39" s="163">
        <f>SUM(U25:U38)</f>
        <v>249.5</v>
      </c>
      <c r="V39" s="163"/>
    </row>
    <row r="41" spans="2:6" ht="15">
      <c r="B41" s="235"/>
      <c r="C41" s="235"/>
      <c r="D41" s="235"/>
      <c r="E41" s="235"/>
      <c r="F41" s="235"/>
    </row>
    <row r="42" spans="2:6" ht="14.25" customHeight="1">
      <c r="B42" s="235"/>
      <c r="C42" s="235"/>
      <c r="D42" s="235"/>
      <c r="E42" s="235"/>
      <c r="F42" s="235"/>
    </row>
  </sheetData>
  <sheetProtection/>
  <mergeCells count="36">
    <mergeCell ref="B1:F1"/>
    <mergeCell ref="B2:F2"/>
    <mergeCell ref="D5:D6"/>
    <mergeCell ref="E5:E6"/>
    <mergeCell ref="B4:B6"/>
    <mergeCell ref="K16:L16"/>
    <mergeCell ref="G5:G6"/>
    <mergeCell ref="H16:I16"/>
    <mergeCell ref="H5:I5"/>
    <mergeCell ref="H12:I12"/>
    <mergeCell ref="A24:V24"/>
    <mergeCell ref="C5:C6"/>
    <mergeCell ref="F4:F6"/>
    <mergeCell ref="A4:A6"/>
    <mergeCell ref="C4:E4"/>
    <mergeCell ref="M4:O4"/>
    <mergeCell ref="M5:M6"/>
    <mergeCell ref="N5:O5"/>
    <mergeCell ref="N16:O16"/>
    <mergeCell ref="G4:I4"/>
    <mergeCell ref="P4:R4"/>
    <mergeCell ref="P5:P6"/>
    <mergeCell ref="J4:L4"/>
    <mergeCell ref="Q12:R12"/>
    <mergeCell ref="Q5:R5"/>
    <mergeCell ref="N12:O12"/>
    <mergeCell ref="Q16:R16"/>
    <mergeCell ref="J5:J6"/>
    <mergeCell ref="V4:V6"/>
    <mergeCell ref="K12:L12"/>
    <mergeCell ref="S4:U4"/>
    <mergeCell ref="S5:S6"/>
    <mergeCell ref="T5:U5"/>
    <mergeCell ref="T12:U12"/>
    <mergeCell ref="T16:U16"/>
    <mergeCell ref="K5:L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2"/>
  <sheetViews>
    <sheetView zoomScalePageLayoutView="0" workbookViewId="0" topLeftCell="A1">
      <selection activeCell="AE38" sqref="AE38"/>
    </sheetView>
  </sheetViews>
  <sheetFormatPr defaultColWidth="9.140625" defaultRowHeight="15" outlineLevelCol="1"/>
  <cols>
    <col min="1" max="1" width="6.28125" style="28" customWidth="1"/>
    <col min="2" max="2" width="20.7109375" style="28" customWidth="1"/>
    <col min="3" max="3" width="20.00390625" style="28" customWidth="1"/>
    <col min="4" max="4" width="8.00390625" style="28" customWidth="1"/>
    <col min="5" max="5" width="7.8515625" style="28" customWidth="1"/>
    <col min="6" max="6" width="9.7109375" style="28" customWidth="1"/>
    <col min="7" max="7" width="12.8515625" style="39" hidden="1" customWidth="1" outlineLevel="1" collapsed="1"/>
    <col min="8" max="9" width="12.8515625" style="39" hidden="1" customWidth="1" outlineLevel="1"/>
    <col min="10" max="10" width="12.8515625" style="39" hidden="1" customWidth="1" outlineLevel="1" collapsed="1"/>
    <col min="11" max="12" width="12.8515625" style="39" hidden="1" customWidth="1" outlineLevel="1"/>
    <col min="13" max="13" width="12.8515625" style="39" hidden="1" customWidth="1" outlineLevel="1" collapsed="1"/>
    <col min="14" max="15" width="12.8515625" style="39" hidden="1" customWidth="1" outlineLevel="1"/>
    <col min="16" max="16" width="12.8515625" style="244" hidden="1" customWidth="1" outlineLevel="1" collapsed="1"/>
    <col min="17" max="18" width="12.8515625" style="244" hidden="1" customWidth="1" outlineLevel="1"/>
    <col min="19" max="19" width="12.8515625" style="244" hidden="1" customWidth="1" outlineLevel="1" collapsed="1"/>
    <col min="20" max="21" width="12.8515625" style="244" hidden="1" customWidth="1" outlineLevel="1"/>
    <col min="22" max="22" width="12.8515625" style="244" hidden="1" customWidth="1" outlineLevel="1" collapsed="1"/>
    <col min="23" max="24" width="12.8515625" style="244" hidden="1" customWidth="1" outlineLevel="1"/>
    <col min="25" max="25" width="12.8515625" style="244" hidden="1" customWidth="1" outlineLevel="1" collapsed="1"/>
    <col min="26" max="27" width="12.8515625" style="244" hidden="1" customWidth="1" outlineLevel="1"/>
    <col min="28" max="28" width="12.8515625" style="244" hidden="1" customWidth="1" outlineLevel="1" collapsed="1"/>
    <col min="29" max="30" width="12.8515625" style="244" hidden="1" customWidth="1" outlineLevel="1"/>
    <col min="31" max="31" width="12.8515625" style="244" customWidth="1" collapsed="1"/>
    <col min="32" max="33" width="12.8515625" style="244" customWidth="1"/>
    <col min="34" max="34" width="15.421875" style="28" customWidth="1"/>
    <col min="35" max="16384" width="9.140625" style="28" customWidth="1"/>
  </cols>
  <sheetData>
    <row r="1" spans="2:34" ht="35.25" customHeight="1">
      <c r="B1" s="369" t="s">
        <v>10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</row>
    <row r="2" ht="15">
      <c r="AH2" s="62" t="s">
        <v>9</v>
      </c>
    </row>
    <row r="3" spans="1:34" ht="30" customHeight="1">
      <c r="A3" s="358" t="s">
        <v>0</v>
      </c>
      <c r="B3" s="358" t="s">
        <v>12</v>
      </c>
      <c r="C3" s="358" t="s">
        <v>1</v>
      </c>
      <c r="D3" s="358"/>
      <c r="E3" s="358"/>
      <c r="F3" s="373" t="s">
        <v>61</v>
      </c>
      <c r="G3" s="368" t="s">
        <v>119</v>
      </c>
      <c r="H3" s="368"/>
      <c r="I3" s="368"/>
      <c r="J3" s="368" t="s">
        <v>120</v>
      </c>
      <c r="K3" s="368"/>
      <c r="L3" s="368"/>
      <c r="M3" s="364" t="s">
        <v>134</v>
      </c>
      <c r="N3" s="364"/>
      <c r="O3" s="364"/>
      <c r="P3" s="364" t="s">
        <v>136</v>
      </c>
      <c r="Q3" s="364"/>
      <c r="R3" s="364"/>
      <c r="S3" s="364" t="s">
        <v>138</v>
      </c>
      <c r="T3" s="364"/>
      <c r="U3" s="364"/>
      <c r="V3" s="364" t="s">
        <v>142</v>
      </c>
      <c r="W3" s="364"/>
      <c r="X3" s="364"/>
      <c r="Y3" s="364" t="s">
        <v>144</v>
      </c>
      <c r="Z3" s="364"/>
      <c r="AA3" s="364"/>
      <c r="AB3" s="364" t="s">
        <v>147</v>
      </c>
      <c r="AC3" s="364"/>
      <c r="AD3" s="364"/>
      <c r="AE3" s="364" t="s">
        <v>151</v>
      </c>
      <c r="AF3" s="364"/>
      <c r="AG3" s="364"/>
      <c r="AH3" s="370" t="s">
        <v>84</v>
      </c>
    </row>
    <row r="4" spans="1:34" ht="15">
      <c r="A4" s="358"/>
      <c r="B4" s="358"/>
      <c r="C4" s="358" t="s">
        <v>2</v>
      </c>
      <c r="D4" s="358" t="s">
        <v>3</v>
      </c>
      <c r="E4" s="358" t="s">
        <v>4</v>
      </c>
      <c r="F4" s="374"/>
      <c r="G4" s="376" t="s">
        <v>5</v>
      </c>
      <c r="H4" s="377" t="s">
        <v>11</v>
      </c>
      <c r="I4" s="378"/>
      <c r="J4" s="376" t="s">
        <v>5</v>
      </c>
      <c r="K4" s="377" t="s">
        <v>11</v>
      </c>
      <c r="L4" s="378"/>
      <c r="M4" s="365" t="s">
        <v>5</v>
      </c>
      <c r="N4" s="366" t="s">
        <v>11</v>
      </c>
      <c r="O4" s="367"/>
      <c r="P4" s="365" t="s">
        <v>5</v>
      </c>
      <c r="Q4" s="366" t="s">
        <v>11</v>
      </c>
      <c r="R4" s="367"/>
      <c r="S4" s="365" t="s">
        <v>5</v>
      </c>
      <c r="T4" s="366" t="s">
        <v>11</v>
      </c>
      <c r="U4" s="367"/>
      <c r="V4" s="365" t="s">
        <v>5</v>
      </c>
      <c r="W4" s="366" t="s">
        <v>11</v>
      </c>
      <c r="X4" s="367"/>
      <c r="Y4" s="365" t="s">
        <v>5</v>
      </c>
      <c r="Z4" s="366" t="s">
        <v>11</v>
      </c>
      <c r="AA4" s="367"/>
      <c r="AB4" s="365" t="s">
        <v>5</v>
      </c>
      <c r="AC4" s="366" t="s">
        <v>11</v>
      </c>
      <c r="AD4" s="367"/>
      <c r="AE4" s="365" t="s">
        <v>5</v>
      </c>
      <c r="AF4" s="366" t="s">
        <v>11</v>
      </c>
      <c r="AG4" s="367"/>
      <c r="AH4" s="371"/>
    </row>
    <row r="5" spans="1:34" ht="48" customHeight="1">
      <c r="A5" s="358"/>
      <c r="B5" s="358"/>
      <c r="C5" s="358"/>
      <c r="D5" s="358"/>
      <c r="E5" s="358"/>
      <c r="F5" s="375"/>
      <c r="G5" s="376"/>
      <c r="H5" s="54" t="s">
        <v>6</v>
      </c>
      <c r="I5" s="54" t="s">
        <v>7</v>
      </c>
      <c r="J5" s="376"/>
      <c r="K5" s="54" t="s">
        <v>6</v>
      </c>
      <c r="L5" s="54" t="s">
        <v>7</v>
      </c>
      <c r="M5" s="365"/>
      <c r="N5" s="255" t="s">
        <v>6</v>
      </c>
      <c r="O5" s="255" t="s">
        <v>7</v>
      </c>
      <c r="P5" s="365"/>
      <c r="Q5" s="255" t="s">
        <v>6</v>
      </c>
      <c r="R5" s="255" t="s">
        <v>7</v>
      </c>
      <c r="S5" s="365"/>
      <c r="T5" s="255" t="s">
        <v>6</v>
      </c>
      <c r="U5" s="255" t="s">
        <v>7</v>
      </c>
      <c r="V5" s="365"/>
      <c r="W5" s="255" t="s">
        <v>6</v>
      </c>
      <c r="X5" s="255" t="s">
        <v>7</v>
      </c>
      <c r="Y5" s="365"/>
      <c r="Z5" s="255" t="s">
        <v>6</v>
      </c>
      <c r="AA5" s="255" t="s">
        <v>7</v>
      </c>
      <c r="AB5" s="365"/>
      <c r="AC5" s="255" t="s">
        <v>6</v>
      </c>
      <c r="AD5" s="255" t="s">
        <v>7</v>
      </c>
      <c r="AE5" s="365"/>
      <c r="AF5" s="255" t="s">
        <v>6</v>
      </c>
      <c r="AG5" s="255" t="s">
        <v>7</v>
      </c>
      <c r="AH5" s="372"/>
    </row>
    <row r="6" spans="1:34" ht="15" customHeight="1">
      <c r="A6" s="145">
        <v>1</v>
      </c>
      <c r="B6" s="67" t="s">
        <v>109</v>
      </c>
      <c r="C6" s="67" t="s">
        <v>113</v>
      </c>
      <c r="D6" s="68">
        <v>24</v>
      </c>
      <c r="E6" s="68">
        <v>1</v>
      </c>
      <c r="F6" s="68">
        <v>33</v>
      </c>
      <c r="G6" s="57">
        <f>H6+I6</f>
        <v>167.11</v>
      </c>
      <c r="H6" s="54">
        <v>167.11</v>
      </c>
      <c r="I6" s="54"/>
      <c r="J6" s="57">
        <f>K6+L6</f>
        <v>167.11</v>
      </c>
      <c r="K6" s="54">
        <v>167.11</v>
      </c>
      <c r="L6" s="54"/>
      <c r="M6" s="49">
        <f>N6+O6</f>
        <v>167.11</v>
      </c>
      <c r="N6" s="255">
        <v>167.11</v>
      </c>
      <c r="O6" s="255"/>
      <c r="P6" s="49">
        <f>Q6+R6</f>
        <v>167.11</v>
      </c>
      <c r="Q6" s="255">
        <v>167.11</v>
      </c>
      <c r="R6" s="255"/>
      <c r="S6" s="49">
        <f>T6+U6</f>
        <v>167.11</v>
      </c>
      <c r="T6" s="255">
        <v>167.11</v>
      </c>
      <c r="U6" s="255"/>
      <c r="V6" s="49">
        <f>W6+X6</f>
        <v>167.11</v>
      </c>
      <c r="W6" s="255">
        <v>167.11</v>
      </c>
      <c r="X6" s="255"/>
      <c r="Y6" s="49">
        <f>Z6+AA6</f>
        <v>167.11</v>
      </c>
      <c r="Z6" s="255">
        <v>167.11</v>
      </c>
      <c r="AA6" s="255"/>
      <c r="AB6" s="49">
        <f>AC6+AD6</f>
        <v>167.11</v>
      </c>
      <c r="AC6" s="255">
        <v>167.11</v>
      </c>
      <c r="AD6" s="255"/>
      <c r="AE6" s="49">
        <f>AF6+AG6</f>
        <v>167.11</v>
      </c>
      <c r="AF6" s="255">
        <v>167.11</v>
      </c>
      <c r="AG6" s="255"/>
      <c r="AH6" s="250">
        <f>AE6/F6</f>
        <v>5.063939393939394</v>
      </c>
    </row>
    <row r="7" spans="1:34" ht="15" customHeight="1">
      <c r="A7" s="145">
        <v>2</v>
      </c>
      <c r="B7" s="67" t="s">
        <v>109</v>
      </c>
      <c r="C7" s="67" t="s">
        <v>113</v>
      </c>
      <c r="D7" s="68">
        <v>24</v>
      </c>
      <c r="E7" s="68">
        <v>2</v>
      </c>
      <c r="F7" s="68">
        <v>33</v>
      </c>
      <c r="G7" s="57">
        <f aca="true" t="shared" si="0" ref="G7:G33">H7+I7</f>
        <v>297.24</v>
      </c>
      <c r="H7" s="54">
        <v>297.24</v>
      </c>
      <c r="I7" s="54"/>
      <c r="J7" s="57">
        <f aca="true" t="shared" si="1" ref="J7:J33">K7+L7</f>
        <v>297.24</v>
      </c>
      <c r="K7" s="54">
        <v>297.24</v>
      </c>
      <c r="L7" s="54"/>
      <c r="M7" s="49">
        <f aca="true" t="shared" si="2" ref="M7:M33">N7+O7</f>
        <v>297.24</v>
      </c>
      <c r="N7" s="255">
        <v>297.24</v>
      </c>
      <c r="O7" s="255"/>
      <c r="P7" s="49">
        <f aca="true" t="shared" si="3" ref="P7:P33">Q7+R7</f>
        <v>297.24</v>
      </c>
      <c r="Q7" s="255">
        <v>297.24</v>
      </c>
      <c r="R7" s="255"/>
      <c r="S7" s="49">
        <f aca="true" t="shared" si="4" ref="S7:S33">T7+U7</f>
        <v>297.24</v>
      </c>
      <c r="T7" s="255">
        <v>297.24</v>
      </c>
      <c r="U7" s="255"/>
      <c r="V7" s="49">
        <f aca="true" t="shared" si="5" ref="V7:V33">W7+X7</f>
        <v>297.24</v>
      </c>
      <c r="W7" s="255">
        <v>297.24</v>
      </c>
      <c r="X7" s="255"/>
      <c r="Y7" s="49">
        <f aca="true" t="shared" si="6" ref="Y7:Y33">Z7+AA7</f>
        <v>297.24</v>
      </c>
      <c r="Z7" s="255">
        <v>297.24</v>
      </c>
      <c r="AA7" s="255"/>
      <c r="AB7" s="49">
        <f aca="true" t="shared" si="7" ref="AB7:AB33">AC7+AD7</f>
        <v>297.24</v>
      </c>
      <c r="AC7" s="255">
        <v>297.24</v>
      </c>
      <c r="AD7" s="255"/>
      <c r="AE7" s="49">
        <f aca="true" t="shared" si="8" ref="AE7:AE33">AF7+AG7</f>
        <v>297.24</v>
      </c>
      <c r="AF7" s="255">
        <v>297.24</v>
      </c>
      <c r="AG7" s="255"/>
      <c r="AH7" s="295">
        <f aca="true" t="shared" si="9" ref="AH7:AH34">AE7/F7</f>
        <v>9.007272727272728</v>
      </c>
    </row>
    <row r="8" spans="1:34" ht="15" customHeight="1">
      <c r="A8" s="145">
        <v>3</v>
      </c>
      <c r="B8" s="67" t="s">
        <v>109</v>
      </c>
      <c r="C8" s="67" t="s">
        <v>22</v>
      </c>
      <c r="D8" s="68">
        <v>16</v>
      </c>
      <c r="E8" s="68"/>
      <c r="F8" s="68">
        <v>27</v>
      </c>
      <c r="G8" s="57">
        <f t="shared" si="0"/>
        <v>200.11</v>
      </c>
      <c r="H8" s="54">
        <v>200.11</v>
      </c>
      <c r="I8" s="54"/>
      <c r="J8" s="57">
        <f t="shared" si="1"/>
        <v>200.11</v>
      </c>
      <c r="K8" s="54">
        <v>200.11</v>
      </c>
      <c r="L8" s="54"/>
      <c r="M8" s="49">
        <f t="shared" si="2"/>
        <v>200.11</v>
      </c>
      <c r="N8" s="255">
        <v>200.11</v>
      </c>
      <c r="O8" s="255"/>
      <c r="P8" s="49">
        <f t="shared" si="3"/>
        <v>200.11</v>
      </c>
      <c r="Q8" s="255">
        <v>200.11</v>
      </c>
      <c r="R8" s="255"/>
      <c r="S8" s="49">
        <f t="shared" si="4"/>
        <v>200.11</v>
      </c>
      <c r="T8" s="255">
        <v>200.11</v>
      </c>
      <c r="U8" s="255"/>
      <c r="V8" s="49">
        <f t="shared" si="5"/>
        <v>200.11</v>
      </c>
      <c r="W8" s="255">
        <v>200.11</v>
      </c>
      <c r="X8" s="255"/>
      <c r="Y8" s="49">
        <f t="shared" si="6"/>
        <v>200.11</v>
      </c>
      <c r="Z8" s="255">
        <v>200.11</v>
      </c>
      <c r="AA8" s="255"/>
      <c r="AB8" s="49">
        <f t="shared" si="7"/>
        <v>200.11</v>
      </c>
      <c r="AC8" s="255">
        <v>200.11</v>
      </c>
      <c r="AD8" s="255"/>
      <c r="AE8" s="49">
        <f t="shared" si="8"/>
        <v>200.11</v>
      </c>
      <c r="AF8" s="255">
        <v>200.11</v>
      </c>
      <c r="AG8" s="255"/>
      <c r="AH8" s="295">
        <f t="shared" si="9"/>
        <v>7.411481481481482</v>
      </c>
    </row>
    <row r="9" spans="1:34" ht="15" customHeight="1">
      <c r="A9" s="145">
        <v>4</v>
      </c>
      <c r="B9" s="67" t="s">
        <v>109</v>
      </c>
      <c r="C9" s="67" t="s">
        <v>116</v>
      </c>
      <c r="D9" s="68">
        <v>27</v>
      </c>
      <c r="E9" s="68" t="s">
        <v>17</v>
      </c>
      <c r="F9" s="68">
        <v>4</v>
      </c>
      <c r="G9" s="57">
        <f t="shared" si="0"/>
        <v>23</v>
      </c>
      <c r="H9" s="169">
        <v>23</v>
      </c>
      <c r="I9" s="54"/>
      <c r="J9" s="57">
        <f t="shared" si="1"/>
        <v>23</v>
      </c>
      <c r="K9" s="162">
        <v>23</v>
      </c>
      <c r="L9" s="54"/>
      <c r="M9" s="49">
        <f t="shared" si="2"/>
        <v>23</v>
      </c>
      <c r="N9" s="256">
        <v>23</v>
      </c>
      <c r="O9" s="255"/>
      <c r="P9" s="49">
        <f t="shared" si="3"/>
        <v>23</v>
      </c>
      <c r="Q9" s="256">
        <v>23</v>
      </c>
      <c r="R9" s="255"/>
      <c r="S9" s="49">
        <f t="shared" si="4"/>
        <v>23</v>
      </c>
      <c r="T9" s="256">
        <v>23</v>
      </c>
      <c r="U9" s="255"/>
      <c r="V9" s="49">
        <f t="shared" si="5"/>
        <v>23</v>
      </c>
      <c r="W9" s="256">
        <v>23</v>
      </c>
      <c r="X9" s="255"/>
      <c r="Y9" s="49">
        <f t="shared" si="6"/>
        <v>23</v>
      </c>
      <c r="Z9" s="256">
        <v>23</v>
      </c>
      <c r="AA9" s="255"/>
      <c r="AB9" s="49">
        <f t="shared" si="7"/>
        <v>23</v>
      </c>
      <c r="AC9" s="256">
        <v>23</v>
      </c>
      <c r="AD9" s="255"/>
      <c r="AE9" s="49">
        <f t="shared" si="8"/>
        <v>23</v>
      </c>
      <c r="AF9" s="256">
        <v>23</v>
      </c>
      <c r="AG9" s="255"/>
      <c r="AH9" s="295">
        <f t="shared" si="9"/>
        <v>5.75</v>
      </c>
    </row>
    <row r="10" spans="1:34" ht="15" customHeight="1">
      <c r="A10" s="145">
        <v>5</v>
      </c>
      <c r="B10" s="67" t="s">
        <v>109</v>
      </c>
      <c r="C10" s="67" t="s">
        <v>16</v>
      </c>
      <c r="D10" s="68">
        <v>5</v>
      </c>
      <c r="E10" s="68"/>
      <c r="F10" s="68">
        <v>58</v>
      </c>
      <c r="G10" s="57">
        <f t="shared" si="0"/>
        <v>188.09</v>
      </c>
      <c r="H10" s="54">
        <v>188.09</v>
      </c>
      <c r="I10" s="54"/>
      <c r="J10" s="57">
        <f t="shared" si="1"/>
        <v>188.09</v>
      </c>
      <c r="K10" s="54">
        <v>188.09</v>
      </c>
      <c r="L10" s="54"/>
      <c r="M10" s="49">
        <f t="shared" si="2"/>
        <v>188.09</v>
      </c>
      <c r="N10" s="255">
        <v>188.09</v>
      </c>
      <c r="O10" s="255"/>
      <c r="P10" s="49">
        <f t="shared" si="3"/>
        <v>188.09</v>
      </c>
      <c r="Q10" s="255">
        <v>188.09</v>
      </c>
      <c r="R10" s="255"/>
      <c r="S10" s="49">
        <f t="shared" si="4"/>
        <v>188.09</v>
      </c>
      <c r="T10" s="255">
        <v>188.09</v>
      </c>
      <c r="U10" s="255"/>
      <c r="V10" s="49">
        <f t="shared" si="5"/>
        <v>188.09</v>
      </c>
      <c r="W10" s="255">
        <v>188.09</v>
      </c>
      <c r="X10" s="255"/>
      <c r="Y10" s="49">
        <f t="shared" si="6"/>
        <v>188.09</v>
      </c>
      <c r="Z10" s="255">
        <v>188.09</v>
      </c>
      <c r="AA10" s="255"/>
      <c r="AB10" s="49">
        <f t="shared" si="7"/>
        <v>188.09</v>
      </c>
      <c r="AC10" s="255">
        <v>188.09</v>
      </c>
      <c r="AD10" s="255"/>
      <c r="AE10" s="49">
        <f t="shared" si="8"/>
        <v>188.09</v>
      </c>
      <c r="AF10" s="255">
        <v>188.09</v>
      </c>
      <c r="AG10" s="255"/>
      <c r="AH10" s="295">
        <f t="shared" si="9"/>
        <v>3.242931034482759</v>
      </c>
    </row>
    <row r="11" spans="1:34" ht="15" customHeight="1">
      <c r="A11" s="145">
        <v>6</v>
      </c>
      <c r="B11" s="67" t="s">
        <v>109</v>
      </c>
      <c r="C11" s="67" t="s">
        <v>16</v>
      </c>
      <c r="D11" s="68">
        <v>20</v>
      </c>
      <c r="E11" s="68"/>
      <c r="F11" s="68">
        <v>19</v>
      </c>
      <c r="G11" s="57">
        <f t="shared" si="0"/>
        <v>84.79</v>
      </c>
      <c r="H11" s="54">
        <v>84.79</v>
      </c>
      <c r="I11" s="54"/>
      <c r="J11" s="57">
        <f t="shared" si="1"/>
        <v>84.79</v>
      </c>
      <c r="K11" s="54">
        <v>84.79</v>
      </c>
      <c r="L11" s="54"/>
      <c r="M11" s="49">
        <f t="shared" si="2"/>
        <v>84.79</v>
      </c>
      <c r="N11" s="255">
        <v>84.79</v>
      </c>
      <c r="O11" s="255"/>
      <c r="P11" s="49">
        <f t="shared" si="3"/>
        <v>84.79</v>
      </c>
      <c r="Q11" s="255">
        <v>84.79</v>
      </c>
      <c r="R11" s="255"/>
      <c r="S11" s="49">
        <f t="shared" si="4"/>
        <v>84.79</v>
      </c>
      <c r="T11" s="255">
        <v>84.79</v>
      </c>
      <c r="U11" s="255"/>
      <c r="V11" s="49">
        <f t="shared" si="5"/>
        <v>84.79</v>
      </c>
      <c r="W11" s="255">
        <v>84.79</v>
      </c>
      <c r="X11" s="255"/>
      <c r="Y11" s="49">
        <f t="shared" si="6"/>
        <v>84.79</v>
      </c>
      <c r="Z11" s="255">
        <v>84.79</v>
      </c>
      <c r="AA11" s="255"/>
      <c r="AB11" s="49">
        <f t="shared" si="7"/>
        <v>84.79</v>
      </c>
      <c r="AC11" s="255">
        <v>84.79</v>
      </c>
      <c r="AD11" s="255"/>
      <c r="AE11" s="49">
        <f t="shared" si="8"/>
        <v>84.79</v>
      </c>
      <c r="AF11" s="255">
        <v>84.79</v>
      </c>
      <c r="AG11" s="255"/>
      <c r="AH11" s="295">
        <f t="shared" si="9"/>
        <v>4.462631578947369</v>
      </c>
    </row>
    <row r="12" spans="1:34" ht="15" customHeight="1">
      <c r="A12" s="145">
        <v>7</v>
      </c>
      <c r="B12" s="67" t="s">
        <v>109</v>
      </c>
      <c r="C12" s="67" t="s">
        <v>16</v>
      </c>
      <c r="D12" s="68">
        <v>27</v>
      </c>
      <c r="E12" s="68"/>
      <c r="F12" s="68">
        <v>80</v>
      </c>
      <c r="G12" s="57">
        <f t="shared" si="0"/>
        <v>295.37</v>
      </c>
      <c r="H12" s="162">
        <v>295.37</v>
      </c>
      <c r="I12" s="54"/>
      <c r="J12" s="57">
        <f t="shared" si="1"/>
        <v>295.37</v>
      </c>
      <c r="K12" s="162">
        <v>295.37</v>
      </c>
      <c r="L12" s="54"/>
      <c r="M12" s="49">
        <f t="shared" si="2"/>
        <v>295.37</v>
      </c>
      <c r="N12" s="256">
        <v>295.37</v>
      </c>
      <c r="O12" s="255"/>
      <c r="P12" s="49">
        <f t="shared" si="3"/>
        <v>295.37</v>
      </c>
      <c r="Q12" s="256">
        <v>295.37</v>
      </c>
      <c r="R12" s="255"/>
      <c r="S12" s="49">
        <f t="shared" si="4"/>
        <v>295.37</v>
      </c>
      <c r="T12" s="256">
        <v>295.37</v>
      </c>
      <c r="U12" s="255"/>
      <c r="V12" s="49">
        <f t="shared" si="5"/>
        <v>295.37</v>
      </c>
      <c r="W12" s="256">
        <v>295.37</v>
      </c>
      <c r="X12" s="255"/>
      <c r="Y12" s="49">
        <f t="shared" si="6"/>
        <v>295.37</v>
      </c>
      <c r="Z12" s="256">
        <v>295.37</v>
      </c>
      <c r="AA12" s="255"/>
      <c r="AB12" s="49">
        <f t="shared" si="7"/>
        <v>295.37</v>
      </c>
      <c r="AC12" s="256">
        <v>295.37</v>
      </c>
      <c r="AD12" s="255"/>
      <c r="AE12" s="49">
        <f t="shared" si="8"/>
        <v>295.37</v>
      </c>
      <c r="AF12" s="256">
        <v>295.37</v>
      </c>
      <c r="AG12" s="255"/>
      <c r="AH12" s="295">
        <f t="shared" si="9"/>
        <v>3.692125</v>
      </c>
    </row>
    <row r="13" spans="1:34" ht="15" customHeight="1">
      <c r="A13" s="145">
        <v>8</v>
      </c>
      <c r="B13" s="67" t="s">
        <v>109</v>
      </c>
      <c r="C13" s="67" t="s">
        <v>16</v>
      </c>
      <c r="D13" s="68">
        <v>27</v>
      </c>
      <c r="E13" s="68" t="s">
        <v>18</v>
      </c>
      <c r="F13" s="68">
        <v>56</v>
      </c>
      <c r="G13" s="57">
        <f t="shared" si="0"/>
        <v>323.81</v>
      </c>
      <c r="H13" s="54">
        <v>323.81</v>
      </c>
      <c r="I13" s="54"/>
      <c r="J13" s="57">
        <f t="shared" si="1"/>
        <v>517.86</v>
      </c>
      <c r="K13" s="54">
        <v>517.86</v>
      </c>
      <c r="L13" s="54"/>
      <c r="M13" s="49">
        <f t="shared" si="2"/>
        <v>517.86</v>
      </c>
      <c r="N13" s="255">
        <v>517.86</v>
      </c>
      <c r="O13" s="255"/>
      <c r="P13" s="49">
        <f t="shared" si="3"/>
        <v>517.86</v>
      </c>
      <c r="Q13" s="255">
        <v>517.86</v>
      </c>
      <c r="R13" s="255"/>
      <c r="S13" s="49">
        <f t="shared" si="4"/>
        <v>517.86</v>
      </c>
      <c r="T13" s="255">
        <v>517.86</v>
      </c>
      <c r="U13" s="255"/>
      <c r="V13" s="49">
        <f t="shared" si="5"/>
        <v>517.86</v>
      </c>
      <c r="W13" s="255">
        <v>517.86</v>
      </c>
      <c r="X13" s="255"/>
      <c r="Y13" s="49">
        <f t="shared" si="6"/>
        <v>517.86</v>
      </c>
      <c r="Z13" s="255">
        <v>517.86</v>
      </c>
      <c r="AA13" s="255"/>
      <c r="AB13" s="49">
        <f t="shared" si="7"/>
        <v>517.86</v>
      </c>
      <c r="AC13" s="255">
        <v>517.86</v>
      </c>
      <c r="AD13" s="255"/>
      <c r="AE13" s="49">
        <f t="shared" si="8"/>
        <v>517.86</v>
      </c>
      <c r="AF13" s="255">
        <v>517.86</v>
      </c>
      <c r="AG13" s="255"/>
      <c r="AH13" s="295">
        <f t="shared" si="9"/>
        <v>9.2475</v>
      </c>
    </row>
    <row r="14" spans="1:34" ht="15" customHeight="1">
      <c r="A14" s="145">
        <v>9</v>
      </c>
      <c r="B14" s="67" t="s">
        <v>109</v>
      </c>
      <c r="C14" s="67" t="s">
        <v>16</v>
      </c>
      <c r="D14" s="68">
        <v>31</v>
      </c>
      <c r="E14" s="68" t="s">
        <v>17</v>
      </c>
      <c r="F14" s="68">
        <v>60</v>
      </c>
      <c r="G14" s="57">
        <f t="shared" si="0"/>
        <v>215.46</v>
      </c>
      <c r="H14" s="54">
        <v>215.46</v>
      </c>
      <c r="I14" s="54"/>
      <c r="J14" s="57">
        <f t="shared" si="1"/>
        <v>215.46</v>
      </c>
      <c r="K14" s="54">
        <v>215.46</v>
      </c>
      <c r="L14" s="54"/>
      <c r="M14" s="49">
        <f t="shared" si="2"/>
        <v>215.46</v>
      </c>
      <c r="N14" s="255">
        <v>215.46</v>
      </c>
      <c r="O14" s="255"/>
      <c r="P14" s="49">
        <f t="shared" si="3"/>
        <v>215.46</v>
      </c>
      <c r="Q14" s="255">
        <v>215.46</v>
      </c>
      <c r="R14" s="255"/>
      <c r="S14" s="49">
        <f t="shared" si="4"/>
        <v>215.46</v>
      </c>
      <c r="T14" s="255">
        <v>215.46</v>
      </c>
      <c r="U14" s="255"/>
      <c r="V14" s="49">
        <f t="shared" si="5"/>
        <v>215.46</v>
      </c>
      <c r="W14" s="255">
        <v>215.46</v>
      </c>
      <c r="X14" s="255"/>
      <c r="Y14" s="49">
        <f t="shared" si="6"/>
        <v>215.46</v>
      </c>
      <c r="Z14" s="255">
        <v>215.46</v>
      </c>
      <c r="AA14" s="255"/>
      <c r="AB14" s="49">
        <f t="shared" si="7"/>
        <v>215.46</v>
      </c>
      <c r="AC14" s="255">
        <v>215.46</v>
      </c>
      <c r="AD14" s="255"/>
      <c r="AE14" s="49">
        <f t="shared" si="8"/>
        <v>215.46</v>
      </c>
      <c r="AF14" s="255">
        <v>215.46</v>
      </c>
      <c r="AG14" s="255"/>
      <c r="AH14" s="295">
        <f t="shared" si="9"/>
        <v>3.591</v>
      </c>
    </row>
    <row r="15" spans="1:34" ht="15" customHeight="1">
      <c r="A15" s="145">
        <v>10</v>
      </c>
      <c r="B15" s="67" t="s">
        <v>109</v>
      </c>
      <c r="C15" s="67" t="s">
        <v>16</v>
      </c>
      <c r="D15" s="68">
        <v>33</v>
      </c>
      <c r="E15" s="68"/>
      <c r="F15" s="68">
        <v>60</v>
      </c>
      <c r="G15" s="57">
        <f t="shared" si="0"/>
        <v>174.23</v>
      </c>
      <c r="H15" s="54">
        <v>174.23</v>
      </c>
      <c r="I15" s="54"/>
      <c r="J15" s="57">
        <f t="shared" si="1"/>
        <v>174.23</v>
      </c>
      <c r="K15" s="54">
        <v>174.23</v>
      </c>
      <c r="L15" s="54"/>
      <c r="M15" s="49">
        <f t="shared" si="2"/>
        <v>174.23</v>
      </c>
      <c r="N15" s="255">
        <v>174.23</v>
      </c>
      <c r="O15" s="255"/>
      <c r="P15" s="49">
        <f t="shared" si="3"/>
        <v>174.23</v>
      </c>
      <c r="Q15" s="255">
        <v>174.23</v>
      </c>
      <c r="R15" s="255"/>
      <c r="S15" s="49">
        <f t="shared" si="4"/>
        <v>174.23</v>
      </c>
      <c r="T15" s="255">
        <v>174.23</v>
      </c>
      <c r="U15" s="255"/>
      <c r="V15" s="49">
        <f t="shared" si="5"/>
        <v>174.23</v>
      </c>
      <c r="W15" s="255">
        <v>174.23</v>
      </c>
      <c r="X15" s="255"/>
      <c r="Y15" s="49">
        <f t="shared" si="6"/>
        <v>174.23</v>
      </c>
      <c r="Z15" s="255">
        <v>174.23</v>
      </c>
      <c r="AA15" s="255"/>
      <c r="AB15" s="49">
        <f t="shared" si="7"/>
        <v>174.23</v>
      </c>
      <c r="AC15" s="255">
        <v>174.23</v>
      </c>
      <c r="AD15" s="255"/>
      <c r="AE15" s="49">
        <f t="shared" si="8"/>
        <v>174.23</v>
      </c>
      <c r="AF15" s="255">
        <v>174.23</v>
      </c>
      <c r="AG15" s="255"/>
      <c r="AH15" s="295">
        <f t="shared" si="9"/>
        <v>2.903833333333333</v>
      </c>
    </row>
    <row r="16" spans="1:34" ht="15" customHeight="1">
      <c r="A16" s="145">
        <v>11</v>
      </c>
      <c r="B16" s="67" t="s">
        <v>109</v>
      </c>
      <c r="C16" s="67" t="s">
        <v>16</v>
      </c>
      <c r="D16" s="68">
        <v>35</v>
      </c>
      <c r="E16" s="68"/>
      <c r="F16" s="68">
        <v>60</v>
      </c>
      <c r="G16" s="57">
        <f t="shared" si="0"/>
        <v>271.3</v>
      </c>
      <c r="H16" s="162">
        <v>271.3</v>
      </c>
      <c r="I16" s="54"/>
      <c r="J16" s="57">
        <f t="shared" si="1"/>
        <v>271.3</v>
      </c>
      <c r="K16" s="162">
        <v>271.3</v>
      </c>
      <c r="L16" s="54"/>
      <c r="M16" s="49">
        <f t="shared" si="2"/>
        <v>271.3</v>
      </c>
      <c r="N16" s="256">
        <v>271.3</v>
      </c>
      <c r="O16" s="255"/>
      <c r="P16" s="49">
        <f t="shared" si="3"/>
        <v>271.3</v>
      </c>
      <c r="Q16" s="256">
        <v>271.3</v>
      </c>
      <c r="R16" s="255"/>
      <c r="S16" s="49">
        <f t="shared" si="4"/>
        <v>271.3</v>
      </c>
      <c r="T16" s="256">
        <v>271.3</v>
      </c>
      <c r="U16" s="255"/>
      <c r="V16" s="49">
        <f t="shared" si="5"/>
        <v>271.3</v>
      </c>
      <c r="W16" s="256">
        <v>271.3</v>
      </c>
      <c r="X16" s="255"/>
      <c r="Y16" s="49">
        <f t="shared" si="6"/>
        <v>271.3</v>
      </c>
      <c r="Z16" s="256">
        <v>271.3</v>
      </c>
      <c r="AA16" s="255"/>
      <c r="AB16" s="49">
        <f t="shared" si="7"/>
        <v>271.3</v>
      </c>
      <c r="AC16" s="256">
        <v>271.3</v>
      </c>
      <c r="AD16" s="255"/>
      <c r="AE16" s="49">
        <f t="shared" si="8"/>
        <v>271.3</v>
      </c>
      <c r="AF16" s="256">
        <v>271.3</v>
      </c>
      <c r="AG16" s="255"/>
      <c r="AH16" s="295">
        <f t="shared" si="9"/>
        <v>4.5216666666666665</v>
      </c>
    </row>
    <row r="17" spans="1:34" ht="15" customHeight="1">
      <c r="A17" s="145">
        <v>12</v>
      </c>
      <c r="B17" s="67" t="s">
        <v>109</v>
      </c>
      <c r="C17" s="67" t="s">
        <v>16</v>
      </c>
      <c r="D17" s="68">
        <v>41</v>
      </c>
      <c r="E17" s="68"/>
      <c r="F17" s="68">
        <v>48</v>
      </c>
      <c r="G17" s="57">
        <f t="shared" si="0"/>
        <v>89.98</v>
      </c>
      <c r="H17" s="54">
        <v>89.98</v>
      </c>
      <c r="I17" s="54"/>
      <c r="J17" s="57">
        <f t="shared" si="1"/>
        <v>89.98</v>
      </c>
      <c r="K17" s="54">
        <v>89.98</v>
      </c>
      <c r="L17" s="54"/>
      <c r="M17" s="49">
        <f t="shared" si="2"/>
        <v>89.98</v>
      </c>
      <c r="N17" s="255">
        <v>89.98</v>
      </c>
      <c r="O17" s="255"/>
      <c r="P17" s="49">
        <f t="shared" si="3"/>
        <v>89.98</v>
      </c>
      <c r="Q17" s="255">
        <v>89.98</v>
      </c>
      <c r="R17" s="255"/>
      <c r="S17" s="49">
        <f t="shared" si="4"/>
        <v>89.98</v>
      </c>
      <c r="T17" s="255">
        <v>89.98</v>
      </c>
      <c r="U17" s="255"/>
      <c r="V17" s="49">
        <f t="shared" si="5"/>
        <v>89.98</v>
      </c>
      <c r="W17" s="255">
        <v>89.98</v>
      </c>
      <c r="X17" s="255"/>
      <c r="Y17" s="49">
        <f t="shared" si="6"/>
        <v>89.98</v>
      </c>
      <c r="Z17" s="255">
        <v>89.98</v>
      </c>
      <c r="AA17" s="255"/>
      <c r="AB17" s="49">
        <f t="shared" si="7"/>
        <v>89.98</v>
      </c>
      <c r="AC17" s="255">
        <v>89.98</v>
      </c>
      <c r="AD17" s="255"/>
      <c r="AE17" s="49">
        <f t="shared" si="8"/>
        <v>89.98</v>
      </c>
      <c r="AF17" s="255">
        <v>89.98</v>
      </c>
      <c r="AG17" s="255"/>
      <c r="AH17" s="295">
        <f t="shared" si="9"/>
        <v>1.8745833333333335</v>
      </c>
    </row>
    <row r="18" spans="1:34" ht="15" customHeight="1">
      <c r="A18" s="145">
        <v>13</v>
      </c>
      <c r="B18" s="67" t="s">
        <v>109</v>
      </c>
      <c r="C18" s="67" t="s">
        <v>16</v>
      </c>
      <c r="D18" s="68">
        <v>41</v>
      </c>
      <c r="E18" s="68" t="s">
        <v>17</v>
      </c>
      <c r="F18" s="68">
        <v>46</v>
      </c>
      <c r="G18" s="57">
        <f t="shared" si="0"/>
        <v>163.26</v>
      </c>
      <c r="H18" s="162">
        <v>163.26</v>
      </c>
      <c r="I18" s="54"/>
      <c r="J18" s="57">
        <f t="shared" si="1"/>
        <v>163.26</v>
      </c>
      <c r="K18" s="162">
        <v>163.26</v>
      </c>
      <c r="L18" s="54"/>
      <c r="M18" s="49">
        <f t="shared" si="2"/>
        <v>163.26</v>
      </c>
      <c r="N18" s="256">
        <v>163.26</v>
      </c>
      <c r="O18" s="255"/>
      <c r="P18" s="49">
        <f t="shared" si="3"/>
        <v>163.26</v>
      </c>
      <c r="Q18" s="256">
        <v>163.26</v>
      </c>
      <c r="R18" s="255"/>
      <c r="S18" s="49">
        <f t="shared" si="4"/>
        <v>163.26</v>
      </c>
      <c r="T18" s="256">
        <v>163.26</v>
      </c>
      <c r="U18" s="255"/>
      <c r="V18" s="49">
        <f t="shared" si="5"/>
        <v>163.26</v>
      </c>
      <c r="W18" s="256">
        <v>163.26</v>
      </c>
      <c r="X18" s="255"/>
      <c r="Y18" s="49">
        <f t="shared" si="6"/>
        <v>163.26</v>
      </c>
      <c r="Z18" s="256">
        <v>163.26</v>
      </c>
      <c r="AA18" s="255"/>
      <c r="AB18" s="49">
        <f t="shared" si="7"/>
        <v>163.26</v>
      </c>
      <c r="AC18" s="256">
        <v>163.26</v>
      </c>
      <c r="AD18" s="255"/>
      <c r="AE18" s="49">
        <f t="shared" si="8"/>
        <v>163.26</v>
      </c>
      <c r="AF18" s="256">
        <v>163.26</v>
      </c>
      <c r="AG18" s="255"/>
      <c r="AH18" s="295">
        <f t="shared" si="9"/>
        <v>3.5491304347826085</v>
      </c>
    </row>
    <row r="19" spans="1:34" ht="15" customHeight="1">
      <c r="A19" s="145">
        <v>14</v>
      </c>
      <c r="B19" s="67" t="s">
        <v>109</v>
      </c>
      <c r="C19" s="67" t="s">
        <v>16</v>
      </c>
      <c r="D19" s="68">
        <v>41</v>
      </c>
      <c r="E19" s="68" t="s">
        <v>18</v>
      </c>
      <c r="F19" s="68">
        <v>68</v>
      </c>
      <c r="G19" s="57">
        <f t="shared" si="0"/>
        <v>242.18</v>
      </c>
      <c r="H19" s="54">
        <v>242.18</v>
      </c>
      <c r="I19" s="54"/>
      <c r="J19" s="57">
        <f t="shared" si="1"/>
        <v>242.18</v>
      </c>
      <c r="K19" s="54">
        <v>242.18</v>
      </c>
      <c r="L19" s="54"/>
      <c r="M19" s="49">
        <f t="shared" si="2"/>
        <v>242.18</v>
      </c>
      <c r="N19" s="255">
        <v>242.18</v>
      </c>
      <c r="O19" s="255"/>
      <c r="P19" s="49">
        <f t="shared" si="3"/>
        <v>242.18</v>
      </c>
      <c r="Q19" s="255">
        <v>242.18</v>
      </c>
      <c r="R19" s="255"/>
      <c r="S19" s="49">
        <f t="shared" si="4"/>
        <v>242.18</v>
      </c>
      <c r="T19" s="255">
        <v>242.18</v>
      </c>
      <c r="U19" s="255"/>
      <c r="V19" s="49">
        <f t="shared" si="5"/>
        <v>242.18</v>
      </c>
      <c r="W19" s="255">
        <v>242.18</v>
      </c>
      <c r="X19" s="255"/>
      <c r="Y19" s="49">
        <f t="shared" si="6"/>
        <v>242.18</v>
      </c>
      <c r="Z19" s="255">
        <v>242.18</v>
      </c>
      <c r="AA19" s="255"/>
      <c r="AB19" s="49">
        <f t="shared" si="7"/>
        <v>242.18</v>
      </c>
      <c r="AC19" s="255">
        <v>242.18</v>
      </c>
      <c r="AD19" s="255"/>
      <c r="AE19" s="49">
        <f t="shared" si="8"/>
        <v>242.18</v>
      </c>
      <c r="AF19" s="255">
        <v>242.18</v>
      </c>
      <c r="AG19" s="255"/>
      <c r="AH19" s="295">
        <f t="shared" si="9"/>
        <v>3.561470588235294</v>
      </c>
    </row>
    <row r="20" spans="1:34" s="69" customFormat="1" ht="15">
      <c r="A20" s="66">
        <v>15</v>
      </c>
      <c r="B20" s="67" t="s">
        <v>109</v>
      </c>
      <c r="C20" s="67" t="s">
        <v>49</v>
      </c>
      <c r="D20" s="68">
        <v>11</v>
      </c>
      <c r="E20" s="68"/>
      <c r="F20" s="68">
        <v>48</v>
      </c>
      <c r="G20" s="57">
        <f t="shared" si="0"/>
        <v>197.96</v>
      </c>
      <c r="H20" s="57">
        <v>197.96</v>
      </c>
      <c r="I20" s="66"/>
      <c r="J20" s="57">
        <f t="shared" si="1"/>
        <v>197.96</v>
      </c>
      <c r="K20" s="57">
        <v>197.96</v>
      </c>
      <c r="L20" s="66"/>
      <c r="M20" s="49">
        <f t="shared" si="2"/>
        <v>197.96</v>
      </c>
      <c r="N20" s="49">
        <v>197.96</v>
      </c>
      <c r="O20" s="30"/>
      <c r="P20" s="49">
        <f t="shared" si="3"/>
        <v>197.96</v>
      </c>
      <c r="Q20" s="49">
        <v>197.96</v>
      </c>
      <c r="R20" s="30"/>
      <c r="S20" s="49">
        <f t="shared" si="4"/>
        <v>197.96</v>
      </c>
      <c r="T20" s="49">
        <v>197.96</v>
      </c>
      <c r="U20" s="30"/>
      <c r="V20" s="49">
        <f t="shared" si="5"/>
        <v>197.96</v>
      </c>
      <c r="W20" s="49">
        <v>197.96</v>
      </c>
      <c r="X20" s="30"/>
      <c r="Y20" s="49">
        <f t="shared" si="6"/>
        <v>197.96</v>
      </c>
      <c r="Z20" s="49">
        <v>197.96</v>
      </c>
      <c r="AA20" s="30"/>
      <c r="AB20" s="49">
        <f t="shared" si="7"/>
        <v>197.96</v>
      </c>
      <c r="AC20" s="49">
        <v>197.96</v>
      </c>
      <c r="AD20" s="30"/>
      <c r="AE20" s="49">
        <f t="shared" si="8"/>
        <v>197.96</v>
      </c>
      <c r="AF20" s="49">
        <v>197.96</v>
      </c>
      <c r="AG20" s="30"/>
      <c r="AH20" s="295">
        <f t="shared" si="9"/>
        <v>4.1241666666666665</v>
      </c>
    </row>
    <row r="21" spans="1:34" s="69" customFormat="1" ht="15">
      <c r="A21" s="66">
        <v>16</v>
      </c>
      <c r="B21" s="67" t="s">
        <v>109</v>
      </c>
      <c r="C21" s="67" t="s">
        <v>49</v>
      </c>
      <c r="D21" s="68">
        <v>13</v>
      </c>
      <c r="E21" s="68"/>
      <c r="F21" s="68">
        <v>48</v>
      </c>
      <c r="G21" s="57">
        <f t="shared" si="0"/>
        <v>136.84</v>
      </c>
      <c r="H21" s="57">
        <v>136.84</v>
      </c>
      <c r="I21" s="66"/>
      <c r="J21" s="57">
        <f t="shared" si="1"/>
        <v>136.84</v>
      </c>
      <c r="K21" s="57">
        <v>136.84</v>
      </c>
      <c r="L21" s="66"/>
      <c r="M21" s="49">
        <f t="shared" si="2"/>
        <v>136.84</v>
      </c>
      <c r="N21" s="49">
        <v>136.84</v>
      </c>
      <c r="O21" s="30"/>
      <c r="P21" s="49">
        <f t="shared" si="3"/>
        <v>136.84</v>
      </c>
      <c r="Q21" s="49">
        <v>136.84</v>
      </c>
      <c r="R21" s="30"/>
      <c r="S21" s="49">
        <f t="shared" si="4"/>
        <v>136.84</v>
      </c>
      <c r="T21" s="49">
        <v>136.84</v>
      </c>
      <c r="U21" s="30"/>
      <c r="V21" s="49">
        <f t="shared" si="5"/>
        <v>136.84</v>
      </c>
      <c r="W21" s="49">
        <v>136.84</v>
      </c>
      <c r="X21" s="30"/>
      <c r="Y21" s="49">
        <f t="shared" si="6"/>
        <v>136.84</v>
      </c>
      <c r="Z21" s="49">
        <v>136.84</v>
      </c>
      <c r="AA21" s="30"/>
      <c r="AB21" s="49">
        <f t="shared" si="7"/>
        <v>136.84</v>
      </c>
      <c r="AC21" s="49">
        <v>136.84</v>
      </c>
      <c r="AD21" s="30"/>
      <c r="AE21" s="49">
        <f t="shared" si="8"/>
        <v>136.84</v>
      </c>
      <c r="AF21" s="49">
        <v>136.84</v>
      </c>
      <c r="AG21" s="30"/>
      <c r="AH21" s="295">
        <f t="shared" si="9"/>
        <v>2.8508333333333336</v>
      </c>
    </row>
    <row r="22" spans="1:34" s="69" customFormat="1" ht="15">
      <c r="A22" s="66">
        <v>17</v>
      </c>
      <c r="B22" s="67" t="s">
        <v>109</v>
      </c>
      <c r="C22" s="67" t="s">
        <v>49</v>
      </c>
      <c r="D22" s="68">
        <v>15</v>
      </c>
      <c r="E22" s="68"/>
      <c r="F22" s="68">
        <v>48</v>
      </c>
      <c r="G22" s="57">
        <f t="shared" si="0"/>
        <v>177.67</v>
      </c>
      <c r="H22" s="57">
        <v>177.67</v>
      </c>
      <c r="I22" s="66"/>
      <c r="J22" s="57">
        <f t="shared" si="1"/>
        <v>177.67</v>
      </c>
      <c r="K22" s="57">
        <v>177.67</v>
      </c>
      <c r="L22" s="66"/>
      <c r="M22" s="49">
        <f t="shared" si="2"/>
        <v>177.67</v>
      </c>
      <c r="N22" s="49">
        <v>177.67</v>
      </c>
      <c r="O22" s="30"/>
      <c r="P22" s="49">
        <f t="shared" si="3"/>
        <v>177.67</v>
      </c>
      <c r="Q22" s="49">
        <v>177.67</v>
      </c>
      <c r="R22" s="30"/>
      <c r="S22" s="49">
        <f t="shared" si="4"/>
        <v>177.67</v>
      </c>
      <c r="T22" s="49">
        <v>177.67</v>
      </c>
      <c r="U22" s="30"/>
      <c r="V22" s="49">
        <f t="shared" si="5"/>
        <v>177.67</v>
      </c>
      <c r="W22" s="49">
        <v>177.67</v>
      </c>
      <c r="X22" s="30"/>
      <c r="Y22" s="49">
        <f t="shared" si="6"/>
        <v>177.67</v>
      </c>
      <c r="Z22" s="49">
        <v>177.67</v>
      </c>
      <c r="AA22" s="30"/>
      <c r="AB22" s="49">
        <f t="shared" si="7"/>
        <v>177.67</v>
      </c>
      <c r="AC22" s="49">
        <v>177.67</v>
      </c>
      <c r="AD22" s="30"/>
      <c r="AE22" s="49">
        <f t="shared" si="8"/>
        <v>177.67</v>
      </c>
      <c r="AF22" s="49">
        <v>177.67</v>
      </c>
      <c r="AG22" s="30"/>
      <c r="AH22" s="295">
        <f t="shared" si="9"/>
        <v>3.701458333333333</v>
      </c>
    </row>
    <row r="23" spans="1:34" s="69" customFormat="1" ht="15">
      <c r="A23" s="66">
        <v>18</v>
      </c>
      <c r="B23" s="67" t="s">
        <v>109</v>
      </c>
      <c r="C23" s="67" t="s">
        <v>49</v>
      </c>
      <c r="D23" s="68">
        <v>16</v>
      </c>
      <c r="E23" s="68"/>
      <c r="F23" s="68">
        <v>8</v>
      </c>
      <c r="G23" s="57">
        <f t="shared" si="0"/>
        <v>4.01</v>
      </c>
      <c r="H23" s="57">
        <v>4.01</v>
      </c>
      <c r="I23" s="66"/>
      <c r="J23" s="57">
        <f t="shared" si="1"/>
        <v>4.01</v>
      </c>
      <c r="K23" s="57">
        <v>4.01</v>
      </c>
      <c r="L23" s="66"/>
      <c r="M23" s="49">
        <f t="shared" si="2"/>
        <v>4.01</v>
      </c>
      <c r="N23" s="49">
        <v>4.01</v>
      </c>
      <c r="O23" s="30"/>
      <c r="P23" s="49">
        <f t="shared" si="3"/>
        <v>4.01</v>
      </c>
      <c r="Q23" s="49">
        <v>4.01</v>
      </c>
      <c r="R23" s="30"/>
      <c r="S23" s="49">
        <f t="shared" si="4"/>
        <v>4.01</v>
      </c>
      <c r="T23" s="49">
        <v>4.01</v>
      </c>
      <c r="U23" s="30"/>
      <c r="V23" s="49">
        <f t="shared" si="5"/>
        <v>4.01</v>
      </c>
      <c r="W23" s="49">
        <v>4.01</v>
      </c>
      <c r="X23" s="30"/>
      <c r="Y23" s="49">
        <f t="shared" si="6"/>
        <v>4.01</v>
      </c>
      <c r="Z23" s="49">
        <v>4.01</v>
      </c>
      <c r="AA23" s="30"/>
      <c r="AB23" s="49">
        <f t="shared" si="7"/>
        <v>4.01</v>
      </c>
      <c r="AC23" s="49">
        <v>4.01</v>
      </c>
      <c r="AD23" s="30"/>
      <c r="AE23" s="49">
        <f t="shared" si="8"/>
        <v>4.01</v>
      </c>
      <c r="AF23" s="49">
        <v>4.01</v>
      </c>
      <c r="AG23" s="30"/>
      <c r="AH23" s="295">
        <f t="shared" si="9"/>
        <v>0.50125</v>
      </c>
    </row>
    <row r="24" spans="1:34" s="69" customFormat="1" ht="15">
      <c r="A24" s="66">
        <f aca="true" t="shared" si="10" ref="A24:A34">1+A23</f>
        <v>19</v>
      </c>
      <c r="B24" s="67" t="s">
        <v>109</v>
      </c>
      <c r="C24" s="67" t="s">
        <v>49</v>
      </c>
      <c r="D24" s="68">
        <v>18</v>
      </c>
      <c r="E24" s="68"/>
      <c r="F24" s="68">
        <v>16</v>
      </c>
      <c r="G24" s="57">
        <f t="shared" si="0"/>
        <v>59.87</v>
      </c>
      <c r="H24" s="57">
        <v>59.87</v>
      </c>
      <c r="I24" s="66"/>
      <c r="J24" s="57">
        <f t="shared" si="1"/>
        <v>59.87</v>
      </c>
      <c r="K24" s="57">
        <v>59.87</v>
      </c>
      <c r="L24" s="66"/>
      <c r="M24" s="49">
        <f t="shared" si="2"/>
        <v>59.87</v>
      </c>
      <c r="N24" s="49">
        <v>59.87</v>
      </c>
      <c r="O24" s="30"/>
      <c r="P24" s="49">
        <f t="shared" si="3"/>
        <v>59.87</v>
      </c>
      <c r="Q24" s="49">
        <v>59.87</v>
      </c>
      <c r="R24" s="30"/>
      <c r="S24" s="49">
        <f t="shared" si="4"/>
        <v>59.87</v>
      </c>
      <c r="T24" s="49">
        <v>59.87</v>
      </c>
      <c r="U24" s="30"/>
      <c r="V24" s="49">
        <f t="shared" si="5"/>
        <v>59.87</v>
      </c>
      <c r="W24" s="49">
        <v>59.87</v>
      </c>
      <c r="X24" s="30"/>
      <c r="Y24" s="49">
        <f t="shared" si="6"/>
        <v>59.87</v>
      </c>
      <c r="Z24" s="49">
        <v>59.87</v>
      </c>
      <c r="AA24" s="30"/>
      <c r="AB24" s="49">
        <f t="shared" si="7"/>
        <v>59.87</v>
      </c>
      <c r="AC24" s="49">
        <v>59.87</v>
      </c>
      <c r="AD24" s="30"/>
      <c r="AE24" s="49">
        <f t="shared" si="8"/>
        <v>59.87</v>
      </c>
      <c r="AF24" s="49">
        <v>59.87</v>
      </c>
      <c r="AG24" s="30"/>
      <c r="AH24" s="295">
        <f t="shared" si="9"/>
        <v>3.741875</v>
      </c>
    </row>
    <row r="25" spans="1:34" s="69" customFormat="1" ht="15">
      <c r="A25" s="66">
        <f t="shared" si="10"/>
        <v>20</v>
      </c>
      <c r="B25" s="67" t="s">
        <v>109</v>
      </c>
      <c r="C25" s="67" t="s">
        <v>57</v>
      </c>
      <c r="D25" s="68">
        <v>21</v>
      </c>
      <c r="E25" s="68" t="s">
        <v>18</v>
      </c>
      <c r="F25" s="68">
        <v>33</v>
      </c>
      <c r="G25" s="57">
        <f t="shared" si="0"/>
        <v>336.39</v>
      </c>
      <c r="H25" s="57">
        <v>336.39</v>
      </c>
      <c r="I25" s="66"/>
      <c r="J25" s="57">
        <f t="shared" si="1"/>
        <v>336.4</v>
      </c>
      <c r="K25" s="57">
        <v>336.4</v>
      </c>
      <c r="L25" s="66"/>
      <c r="M25" s="49">
        <f t="shared" si="2"/>
        <v>336.4</v>
      </c>
      <c r="N25" s="49">
        <v>336.4</v>
      </c>
      <c r="O25" s="30"/>
      <c r="P25" s="49">
        <f t="shared" si="3"/>
        <v>336.4</v>
      </c>
      <c r="Q25" s="49">
        <v>336.4</v>
      </c>
      <c r="R25" s="30"/>
      <c r="S25" s="49">
        <f t="shared" si="4"/>
        <v>336.4</v>
      </c>
      <c r="T25" s="49">
        <v>336.4</v>
      </c>
      <c r="U25" s="30"/>
      <c r="V25" s="49">
        <f t="shared" si="5"/>
        <v>336.4</v>
      </c>
      <c r="W25" s="49">
        <v>336.4</v>
      </c>
      <c r="X25" s="30"/>
      <c r="Y25" s="49">
        <f t="shared" si="6"/>
        <v>336.4</v>
      </c>
      <c r="Z25" s="49">
        <v>336.4</v>
      </c>
      <c r="AA25" s="30"/>
      <c r="AB25" s="49">
        <f t="shared" si="7"/>
        <v>336.4</v>
      </c>
      <c r="AC25" s="49">
        <v>336.4</v>
      </c>
      <c r="AD25" s="30"/>
      <c r="AE25" s="49">
        <f t="shared" si="8"/>
        <v>336.4</v>
      </c>
      <c r="AF25" s="49">
        <v>336.4</v>
      </c>
      <c r="AG25" s="30"/>
      <c r="AH25" s="295">
        <f t="shared" si="9"/>
        <v>10.193939393939393</v>
      </c>
    </row>
    <row r="26" spans="1:34" s="69" customFormat="1" ht="15">
      <c r="A26" s="66">
        <f t="shared" si="10"/>
        <v>21</v>
      </c>
      <c r="B26" s="67" t="s">
        <v>109</v>
      </c>
      <c r="C26" s="67" t="s">
        <v>72</v>
      </c>
      <c r="D26" s="68">
        <v>6</v>
      </c>
      <c r="E26" s="68"/>
      <c r="F26" s="68">
        <v>8</v>
      </c>
      <c r="G26" s="57">
        <f t="shared" si="0"/>
        <v>53.3</v>
      </c>
      <c r="H26" s="57">
        <v>53.3</v>
      </c>
      <c r="I26" s="66"/>
      <c r="J26" s="57">
        <f t="shared" si="1"/>
        <v>53.3</v>
      </c>
      <c r="K26" s="57">
        <v>53.3</v>
      </c>
      <c r="L26" s="66"/>
      <c r="M26" s="49">
        <f t="shared" si="2"/>
        <v>53.3</v>
      </c>
      <c r="N26" s="49">
        <v>53.3</v>
      </c>
      <c r="O26" s="30"/>
      <c r="P26" s="49">
        <f t="shared" si="3"/>
        <v>53.3</v>
      </c>
      <c r="Q26" s="49">
        <v>53.3</v>
      </c>
      <c r="R26" s="30"/>
      <c r="S26" s="49">
        <f t="shared" si="4"/>
        <v>53.3</v>
      </c>
      <c r="T26" s="49">
        <v>53.3</v>
      </c>
      <c r="U26" s="30"/>
      <c r="V26" s="49">
        <f t="shared" si="5"/>
        <v>53.3</v>
      </c>
      <c r="W26" s="49">
        <v>53.3</v>
      </c>
      <c r="X26" s="30"/>
      <c r="Y26" s="49">
        <f t="shared" si="6"/>
        <v>53.3</v>
      </c>
      <c r="Z26" s="49">
        <v>53.3</v>
      </c>
      <c r="AA26" s="30"/>
      <c r="AB26" s="49">
        <f t="shared" si="7"/>
        <v>53.3</v>
      </c>
      <c r="AC26" s="49">
        <v>53.3</v>
      </c>
      <c r="AD26" s="30"/>
      <c r="AE26" s="49">
        <f t="shared" si="8"/>
        <v>53.3</v>
      </c>
      <c r="AF26" s="49">
        <v>53.3</v>
      </c>
      <c r="AG26" s="30"/>
      <c r="AH26" s="295">
        <f t="shared" si="9"/>
        <v>6.6625</v>
      </c>
    </row>
    <row r="27" spans="1:34" s="69" customFormat="1" ht="15">
      <c r="A27" s="66">
        <f t="shared" si="10"/>
        <v>22</v>
      </c>
      <c r="B27" s="67" t="s">
        <v>109</v>
      </c>
      <c r="C27" s="67" t="s">
        <v>72</v>
      </c>
      <c r="D27" s="68">
        <v>10</v>
      </c>
      <c r="E27" s="68"/>
      <c r="F27" s="68">
        <v>12</v>
      </c>
      <c r="G27" s="57">
        <f t="shared" si="0"/>
        <v>89.46</v>
      </c>
      <c r="H27" s="57">
        <v>89.46</v>
      </c>
      <c r="I27" s="66"/>
      <c r="J27" s="57">
        <f t="shared" si="1"/>
        <v>89.46</v>
      </c>
      <c r="K27" s="57">
        <v>89.46</v>
      </c>
      <c r="L27" s="66"/>
      <c r="M27" s="49">
        <f t="shared" si="2"/>
        <v>89.46</v>
      </c>
      <c r="N27" s="49">
        <v>89.46</v>
      </c>
      <c r="O27" s="30"/>
      <c r="P27" s="49">
        <f t="shared" si="3"/>
        <v>89.46</v>
      </c>
      <c r="Q27" s="49">
        <v>89.46</v>
      </c>
      <c r="R27" s="30"/>
      <c r="S27" s="49">
        <f t="shared" si="4"/>
        <v>89.46</v>
      </c>
      <c r="T27" s="49">
        <v>89.46</v>
      </c>
      <c r="U27" s="30"/>
      <c r="V27" s="49">
        <f t="shared" si="5"/>
        <v>89.46</v>
      </c>
      <c r="W27" s="49">
        <v>89.46</v>
      </c>
      <c r="X27" s="30"/>
      <c r="Y27" s="49">
        <f t="shared" si="6"/>
        <v>89.46</v>
      </c>
      <c r="Z27" s="49">
        <v>89.46</v>
      </c>
      <c r="AA27" s="30"/>
      <c r="AB27" s="49">
        <f t="shared" si="7"/>
        <v>89.46</v>
      </c>
      <c r="AC27" s="49">
        <v>89.46</v>
      </c>
      <c r="AD27" s="30"/>
      <c r="AE27" s="49">
        <f t="shared" si="8"/>
        <v>89.46</v>
      </c>
      <c r="AF27" s="49">
        <v>89.46</v>
      </c>
      <c r="AG27" s="30"/>
      <c r="AH27" s="295">
        <f t="shared" si="9"/>
        <v>7.454999999999999</v>
      </c>
    </row>
    <row r="28" spans="1:34" s="69" customFormat="1" ht="15">
      <c r="A28" s="66">
        <f t="shared" si="10"/>
        <v>23</v>
      </c>
      <c r="B28" s="67" t="s">
        <v>109</v>
      </c>
      <c r="C28" s="133" t="s">
        <v>52</v>
      </c>
      <c r="D28" s="134">
        <v>4</v>
      </c>
      <c r="E28" s="68"/>
      <c r="F28" s="68">
        <v>140</v>
      </c>
      <c r="G28" s="57">
        <f t="shared" si="0"/>
        <v>2769.99</v>
      </c>
      <c r="H28" s="57">
        <v>2769.99</v>
      </c>
      <c r="I28" s="66"/>
      <c r="J28" s="57">
        <f t="shared" si="1"/>
        <v>3158.09</v>
      </c>
      <c r="K28" s="57">
        <v>3158.09</v>
      </c>
      <c r="L28" s="66"/>
      <c r="M28" s="49">
        <f t="shared" si="2"/>
        <v>3158.09</v>
      </c>
      <c r="N28" s="49">
        <v>3158.09</v>
      </c>
      <c r="O28" s="30"/>
      <c r="P28" s="49">
        <f t="shared" si="3"/>
        <v>3158.09</v>
      </c>
      <c r="Q28" s="49">
        <v>3158.09</v>
      </c>
      <c r="R28" s="30"/>
      <c r="S28" s="49">
        <f t="shared" si="4"/>
        <v>3158.09</v>
      </c>
      <c r="T28" s="49">
        <v>3158.09</v>
      </c>
      <c r="U28" s="30"/>
      <c r="V28" s="49">
        <f t="shared" si="5"/>
        <v>3158.09</v>
      </c>
      <c r="W28" s="49">
        <v>3158.09</v>
      </c>
      <c r="X28" s="30"/>
      <c r="Y28" s="49">
        <f t="shared" si="6"/>
        <v>3158.09</v>
      </c>
      <c r="Z28" s="49">
        <v>3158.09</v>
      </c>
      <c r="AA28" s="30"/>
      <c r="AB28" s="49">
        <f t="shared" si="7"/>
        <v>3158.09</v>
      </c>
      <c r="AC28" s="49">
        <v>3158.09</v>
      </c>
      <c r="AD28" s="30"/>
      <c r="AE28" s="49">
        <f t="shared" si="8"/>
        <v>3158.09</v>
      </c>
      <c r="AF28" s="49">
        <v>3158.09</v>
      </c>
      <c r="AG28" s="30"/>
      <c r="AH28" s="295">
        <f t="shared" si="9"/>
        <v>22.557785714285714</v>
      </c>
    </row>
    <row r="29" spans="1:34" s="69" customFormat="1" ht="15">
      <c r="A29" s="66">
        <f t="shared" si="10"/>
        <v>24</v>
      </c>
      <c r="B29" s="67" t="s">
        <v>109</v>
      </c>
      <c r="C29" s="67" t="s">
        <v>114</v>
      </c>
      <c r="D29" s="68">
        <v>21</v>
      </c>
      <c r="E29" s="68">
        <v>1</v>
      </c>
      <c r="F29" s="68">
        <v>35</v>
      </c>
      <c r="G29" s="57">
        <f t="shared" si="0"/>
        <v>145.16</v>
      </c>
      <c r="H29" s="57">
        <v>145.16</v>
      </c>
      <c r="I29" s="66"/>
      <c r="J29" s="57">
        <f t="shared" si="1"/>
        <v>145.16</v>
      </c>
      <c r="K29" s="57">
        <v>145.16</v>
      </c>
      <c r="L29" s="66"/>
      <c r="M29" s="49">
        <f t="shared" si="2"/>
        <v>145.16</v>
      </c>
      <c r="N29" s="49">
        <v>145.16</v>
      </c>
      <c r="O29" s="30"/>
      <c r="P29" s="49">
        <f t="shared" si="3"/>
        <v>145.16</v>
      </c>
      <c r="Q29" s="49">
        <v>145.16</v>
      </c>
      <c r="R29" s="30"/>
      <c r="S29" s="49">
        <f t="shared" si="4"/>
        <v>145.16</v>
      </c>
      <c r="T29" s="49">
        <v>145.16</v>
      </c>
      <c r="U29" s="30"/>
      <c r="V29" s="49">
        <f t="shared" si="5"/>
        <v>145.16</v>
      </c>
      <c r="W29" s="49">
        <v>145.16</v>
      </c>
      <c r="X29" s="30"/>
      <c r="Y29" s="49">
        <f t="shared" si="6"/>
        <v>145.16</v>
      </c>
      <c r="Z29" s="49">
        <v>145.16</v>
      </c>
      <c r="AA29" s="30"/>
      <c r="AB29" s="49">
        <f t="shared" si="7"/>
        <v>145.16</v>
      </c>
      <c r="AC29" s="49">
        <v>145.16</v>
      </c>
      <c r="AD29" s="30"/>
      <c r="AE29" s="49">
        <f t="shared" si="8"/>
        <v>145.16</v>
      </c>
      <c r="AF29" s="49">
        <v>145.16</v>
      </c>
      <c r="AG29" s="30"/>
      <c r="AH29" s="295">
        <f t="shared" si="9"/>
        <v>4.147428571428572</v>
      </c>
    </row>
    <row r="30" spans="1:34" s="69" customFormat="1" ht="15">
      <c r="A30" s="66">
        <f t="shared" si="10"/>
        <v>25</v>
      </c>
      <c r="B30" s="67" t="s">
        <v>109</v>
      </c>
      <c r="C30" s="67" t="s">
        <v>110</v>
      </c>
      <c r="D30" s="68">
        <v>21</v>
      </c>
      <c r="E30" s="68">
        <v>2</v>
      </c>
      <c r="F30" s="68">
        <v>35</v>
      </c>
      <c r="G30" s="57">
        <f t="shared" si="0"/>
        <v>146.34</v>
      </c>
      <c r="H30" s="57">
        <v>146.34</v>
      </c>
      <c r="I30" s="66"/>
      <c r="J30" s="57">
        <f t="shared" si="1"/>
        <v>146.34</v>
      </c>
      <c r="K30" s="57">
        <v>146.34</v>
      </c>
      <c r="L30" s="66"/>
      <c r="M30" s="49">
        <f t="shared" si="2"/>
        <v>146.34</v>
      </c>
      <c r="N30" s="49">
        <v>146.34</v>
      </c>
      <c r="O30" s="30"/>
      <c r="P30" s="49">
        <f t="shared" si="3"/>
        <v>146.34</v>
      </c>
      <c r="Q30" s="49">
        <v>146.34</v>
      </c>
      <c r="R30" s="30"/>
      <c r="S30" s="49">
        <f t="shared" si="4"/>
        <v>146.34</v>
      </c>
      <c r="T30" s="49">
        <v>146.34</v>
      </c>
      <c r="U30" s="30"/>
      <c r="V30" s="49">
        <f t="shared" si="5"/>
        <v>146.34</v>
      </c>
      <c r="W30" s="49">
        <v>146.34</v>
      </c>
      <c r="X30" s="30"/>
      <c r="Y30" s="49">
        <f t="shared" si="6"/>
        <v>146.34</v>
      </c>
      <c r="Z30" s="49">
        <v>146.34</v>
      </c>
      <c r="AA30" s="30"/>
      <c r="AB30" s="49">
        <f t="shared" si="7"/>
        <v>146.34</v>
      </c>
      <c r="AC30" s="49">
        <v>146.34</v>
      </c>
      <c r="AD30" s="30"/>
      <c r="AE30" s="49">
        <f t="shared" si="8"/>
        <v>146.34</v>
      </c>
      <c r="AF30" s="49">
        <v>146.34</v>
      </c>
      <c r="AG30" s="30"/>
      <c r="AH30" s="295">
        <f t="shared" si="9"/>
        <v>4.1811428571428575</v>
      </c>
    </row>
    <row r="31" spans="1:34" s="69" customFormat="1" ht="15">
      <c r="A31" s="66">
        <f t="shared" si="10"/>
        <v>26</v>
      </c>
      <c r="B31" s="67" t="s">
        <v>109</v>
      </c>
      <c r="C31" s="67" t="s">
        <v>110</v>
      </c>
      <c r="D31" s="68">
        <v>21</v>
      </c>
      <c r="E31" s="68">
        <v>3</v>
      </c>
      <c r="F31" s="68">
        <v>34</v>
      </c>
      <c r="G31" s="57">
        <f t="shared" si="0"/>
        <v>139.44</v>
      </c>
      <c r="H31" s="57">
        <v>139.44</v>
      </c>
      <c r="I31" s="66"/>
      <c r="J31" s="57">
        <f t="shared" si="1"/>
        <v>139.44</v>
      </c>
      <c r="K31" s="57">
        <v>139.44</v>
      </c>
      <c r="L31" s="66"/>
      <c r="M31" s="49">
        <f t="shared" si="2"/>
        <v>139.44</v>
      </c>
      <c r="N31" s="49">
        <v>139.44</v>
      </c>
      <c r="O31" s="30"/>
      <c r="P31" s="49">
        <f t="shared" si="3"/>
        <v>139.44</v>
      </c>
      <c r="Q31" s="49">
        <v>139.44</v>
      </c>
      <c r="R31" s="30"/>
      <c r="S31" s="49">
        <f t="shared" si="4"/>
        <v>139.44</v>
      </c>
      <c r="T31" s="49">
        <v>139.44</v>
      </c>
      <c r="U31" s="30"/>
      <c r="V31" s="49">
        <f t="shared" si="5"/>
        <v>139.44</v>
      </c>
      <c r="W31" s="49">
        <v>139.44</v>
      </c>
      <c r="X31" s="30"/>
      <c r="Y31" s="49">
        <f t="shared" si="6"/>
        <v>139.44</v>
      </c>
      <c r="Z31" s="49">
        <v>139.44</v>
      </c>
      <c r="AA31" s="30"/>
      <c r="AB31" s="49">
        <f t="shared" si="7"/>
        <v>139.44</v>
      </c>
      <c r="AC31" s="49">
        <v>139.44</v>
      </c>
      <c r="AD31" s="30"/>
      <c r="AE31" s="49">
        <f t="shared" si="8"/>
        <v>139.44</v>
      </c>
      <c r="AF31" s="49">
        <v>139.44</v>
      </c>
      <c r="AG31" s="30"/>
      <c r="AH31" s="295">
        <f t="shared" si="9"/>
        <v>4.101176470588236</v>
      </c>
    </row>
    <row r="32" spans="1:34" s="69" customFormat="1" ht="15">
      <c r="A32" s="66">
        <v>27</v>
      </c>
      <c r="B32" s="67" t="s">
        <v>109</v>
      </c>
      <c r="C32" s="67" t="s">
        <v>48</v>
      </c>
      <c r="D32" s="68">
        <v>13</v>
      </c>
      <c r="E32" s="68"/>
      <c r="F32" s="68">
        <v>70</v>
      </c>
      <c r="G32" s="57">
        <f t="shared" si="0"/>
        <v>659.33</v>
      </c>
      <c r="H32" s="57">
        <v>659.33</v>
      </c>
      <c r="I32" s="66"/>
      <c r="J32" s="57">
        <f t="shared" si="1"/>
        <v>659.33</v>
      </c>
      <c r="K32" s="57">
        <v>659.33</v>
      </c>
      <c r="L32" s="66"/>
      <c r="M32" s="49">
        <f t="shared" si="2"/>
        <v>659.33</v>
      </c>
      <c r="N32" s="49">
        <v>659.33</v>
      </c>
      <c r="O32" s="30"/>
      <c r="P32" s="49">
        <f t="shared" si="3"/>
        <v>659.33</v>
      </c>
      <c r="Q32" s="49">
        <v>659.33</v>
      </c>
      <c r="R32" s="30"/>
      <c r="S32" s="49">
        <f t="shared" si="4"/>
        <v>659.33</v>
      </c>
      <c r="T32" s="49">
        <v>659.33</v>
      </c>
      <c r="U32" s="30"/>
      <c r="V32" s="49">
        <f t="shared" si="5"/>
        <v>659.33</v>
      </c>
      <c r="W32" s="49">
        <v>659.33</v>
      </c>
      <c r="X32" s="30"/>
      <c r="Y32" s="49">
        <f t="shared" si="6"/>
        <v>659.33</v>
      </c>
      <c r="Z32" s="49">
        <v>659.33</v>
      </c>
      <c r="AA32" s="30"/>
      <c r="AB32" s="49">
        <f t="shared" si="7"/>
        <v>659.33</v>
      </c>
      <c r="AC32" s="49">
        <v>659.33</v>
      </c>
      <c r="AD32" s="30"/>
      <c r="AE32" s="49">
        <f t="shared" si="8"/>
        <v>659.33</v>
      </c>
      <c r="AF32" s="49">
        <v>659.33</v>
      </c>
      <c r="AG32" s="30"/>
      <c r="AH32" s="295">
        <f t="shared" si="9"/>
        <v>9.419</v>
      </c>
    </row>
    <row r="33" spans="1:34" s="69" customFormat="1" ht="15">
      <c r="A33" s="66">
        <f t="shared" si="10"/>
        <v>28</v>
      </c>
      <c r="B33" s="67" t="s">
        <v>109</v>
      </c>
      <c r="C33" s="122" t="s">
        <v>44</v>
      </c>
      <c r="D33" s="123">
        <v>3</v>
      </c>
      <c r="E33" s="68"/>
      <c r="F33" s="68">
        <v>218</v>
      </c>
      <c r="G33" s="57">
        <f t="shared" si="0"/>
        <v>822.52</v>
      </c>
      <c r="H33" s="57">
        <v>822.52</v>
      </c>
      <c r="I33" s="66"/>
      <c r="J33" s="57">
        <f t="shared" si="1"/>
        <v>1016.57</v>
      </c>
      <c r="K33" s="57">
        <v>1016.57</v>
      </c>
      <c r="L33" s="66"/>
      <c r="M33" s="49">
        <f t="shared" si="2"/>
        <v>1016.57</v>
      </c>
      <c r="N33" s="49">
        <v>1016.57</v>
      </c>
      <c r="O33" s="30"/>
      <c r="P33" s="49">
        <f t="shared" si="3"/>
        <v>1016.57</v>
      </c>
      <c r="Q33" s="49">
        <v>1016.57</v>
      </c>
      <c r="R33" s="30"/>
      <c r="S33" s="49">
        <f t="shared" si="4"/>
        <v>1016.57</v>
      </c>
      <c r="T33" s="49">
        <v>1016.57</v>
      </c>
      <c r="U33" s="30"/>
      <c r="V33" s="49">
        <f t="shared" si="5"/>
        <v>1016.57</v>
      </c>
      <c r="W33" s="49">
        <v>1016.57</v>
      </c>
      <c r="X33" s="30"/>
      <c r="Y33" s="49">
        <f t="shared" si="6"/>
        <v>1016.57</v>
      </c>
      <c r="Z33" s="49">
        <v>1016.57</v>
      </c>
      <c r="AA33" s="30"/>
      <c r="AB33" s="49">
        <f t="shared" si="7"/>
        <v>1016.57</v>
      </c>
      <c r="AC33" s="49">
        <v>1016.57</v>
      </c>
      <c r="AD33" s="30"/>
      <c r="AE33" s="49">
        <f t="shared" si="8"/>
        <v>1016.57</v>
      </c>
      <c r="AF33" s="49">
        <v>1016.57</v>
      </c>
      <c r="AG33" s="30"/>
      <c r="AH33" s="295">
        <f t="shared" si="9"/>
        <v>4.663165137614679</v>
      </c>
    </row>
    <row r="34" spans="1:34" s="69" customFormat="1" ht="15">
      <c r="A34" s="66">
        <f t="shared" si="10"/>
        <v>29</v>
      </c>
      <c r="B34" s="67" t="s">
        <v>109</v>
      </c>
      <c r="C34" s="122" t="s">
        <v>115</v>
      </c>
      <c r="D34" s="123">
        <v>75</v>
      </c>
      <c r="E34" s="68"/>
      <c r="F34" s="68">
        <v>2</v>
      </c>
      <c r="G34" s="57">
        <f>H34+I34</f>
        <v>0.38</v>
      </c>
      <c r="H34" s="57">
        <v>0.38</v>
      </c>
      <c r="I34" s="66"/>
      <c r="J34" s="57">
        <f>K34+L34</f>
        <v>0.38</v>
      </c>
      <c r="K34" s="57">
        <v>0.38</v>
      </c>
      <c r="L34" s="66"/>
      <c r="M34" s="49">
        <f>N34+O34</f>
        <v>0.38</v>
      </c>
      <c r="N34" s="49">
        <v>0.38</v>
      </c>
      <c r="O34" s="30"/>
      <c r="P34" s="49">
        <f>Q34+R34</f>
        <v>0.38</v>
      </c>
      <c r="Q34" s="49">
        <v>0.38</v>
      </c>
      <c r="R34" s="30"/>
      <c r="S34" s="49">
        <f>T34+U34</f>
        <v>0.38</v>
      </c>
      <c r="T34" s="49">
        <v>0.38</v>
      </c>
      <c r="U34" s="30"/>
      <c r="V34" s="49">
        <f>W34+X34</f>
        <v>0.38</v>
      </c>
      <c r="W34" s="49">
        <v>0.38</v>
      </c>
      <c r="X34" s="30"/>
      <c r="Y34" s="49">
        <f>Z34+AA34</f>
        <v>0.38</v>
      </c>
      <c r="Z34" s="49">
        <v>0.38</v>
      </c>
      <c r="AA34" s="30"/>
      <c r="AB34" s="49">
        <f>AC34+AD34</f>
        <v>0.38</v>
      </c>
      <c r="AC34" s="49">
        <v>0.38</v>
      </c>
      <c r="AD34" s="30"/>
      <c r="AE34" s="49">
        <f>AF34+AG34</f>
        <v>0.38</v>
      </c>
      <c r="AF34" s="49">
        <v>0.38</v>
      </c>
      <c r="AG34" s="30"/>
      <c r="AH34" s="295">
        <f t="shared" si="9"/>
        <v>0.19</v>
      </c>
    </row>
    <row r="35" spans="1:34" s="61" customFormat="1" ht="15">
      <c r="A35" s="70"/>
      <c r="B35" s="60"/>
      <c r="C35" s="71"/>
      <c r="D35" s="72"/>
      <c r="E35" s="72"/>
      <c r="F35" s="73">
        <f>SUM(F6:F34)</f>
        <v>1407</v>
      </c>
      <c r="G35" s="76">
        <f aca="true" t="shared" si="11" ref="G35:L35">SUM(G6:G34)</f>
        <v>8474.589999999998</v>
      </c>
      <c r="H35" s="76">
        <f t="shared" si="11"/>
        <v>8474.589999999998</v>
      </c>
      <c r="I35" s="76">
        <f t="shared" si="11"/>
        <v>0</v>
      </c>
      <c r="J35" s="76">
        <f>SUM(J6:J34)</f>
        <v>9250.8</v>
      </c>
      <c r="K35" s="76">
        <f t="shared" si="11"/>
        <v>9250.8</v>
      </c>
      <c r="L35" s="76">
        <f t="shared" si="11"/>
        <v>0</v>
      </c>
      <c r="M35" s="257">
        <f aca="true" t="shared" si="12" ref="M35:R35">SUM(M6:M34)</f>
        <v>9250.8</v>
      </c>
      <c r="N35" s="257">
        <f t="shared" si="12"/>
        <v>9250.8</v>
      </c>
      <c r="O35" s="257">
        <f t="shared" si="12"/>
        <v>0</v>
      </c>
      <c r="P35" s="257">
        <f t="shared" si="12"/>
        <v>9250.8</v>
      </c>
      <c r="Q35" s="257">
        <f t="shared" si="12"/>
        <v>9250.8</v>
      </c>
      <c r="R35" s="257">
        <f t="shared" si="12"/>
        <v>0</v>
      </c>
      <c r="S35" s="257">
        <f aca="true" t="shared" si="13" ref="S35:X35">SUM(S6:S34)</f>
        <v>9250.8</v>
      </c>
      <c r="T35" s="257">
        <f t="shared" si="13"/>
        <v>9250.8</v>
      </c>
      <c r="U35" s="257">
        <f t="shared" si="13"/>
        <v>0</v>
      </c>
      <c r="V35" s="257">
        <f t="shared" si="13"/>
        <v>9250.8</v>
      </c>
      <c r="W35" s="257">
        <f t="shared" si="13"/>
        <v>9250.8</v>
      </c>
      <c r="X35" s="257">
        <f t="shared" si="13"/>
        <v>0</v>
      </c>
      <c r="Y35" s="257">
        <f aca="true" t="shared" si="14" ref="Y35:AD35">SUM(Y6:Y34)</f>
        <v>9250.8</v>
      </c>
      <c r="Z35" s="257">
        <f t="shared" si="14"/>
        <v>9250.8</v>
      </c>
      <c r="AA35" s="257">
        <f t="shared" si="14"/>
        <v>0</v>
      </c>
      <c r="AB35" s="257">
        <f t="shared" si="14"/>
        <v>9250.8</v>
      </c>
      <c r="AC35" s="257">
        <f t="shared" si="14"/>
        <v>9250.8</v>
      </c>
      <c r="AD35" s="257">
        <f t="shared" si="14"/>
        <v>0</v>
      </c>
      <c r="AE35" s="257">
        <f>SUM(AE6:AE34)</f>
        <v>9250.8</v>
      </c>
      <c r="AF35" s="257">
        <f>SUM(AF6:AF34)</f>
        <v>9250.8</v>
      </c>
      <c r="AG35" s="257">
        <f>SUM(AG6:AG34)</f>
        <v>0</v>
      </c>
      <c r="AH35" s="258"/>
    </row>
    <row r="36" spans="7:34" ht="15">
      <c r="G36" s="77"/>
      <c r="H36" s="77"/>
      <c r="I36" s="77"/>
      <c r="J36" s="77"/>
      <c r="K36" s="77"/>
      <c r="L36" s="7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65"/>
    </row>
    <row r="37" spans="3:34" ht="15">
      <c r="C37" s="75"/>
      <c r="M37" s="259" t="s">
        <v>130</v>
      </c>
      <c r="N37" s="260"/>
      <c r="O37" s="260"/>
      <c r="P37" s="259" t="s">
        <v>130</v>
      </c>
      <c r="Q37" s="260"/>
      <c r="R37" s="260"/>
      <c r="S37" s="259" t="s">
        <v>130</v>
      </c>
      <c r="T37" s="260"/>
      <c r="U37" s="260"/>
      <c r="V37" s="259" t="s">
        <v>130</v>
      </c>
      <c r="W37" s="260"/>
      <c r="X37" s="260"/>
      <c r="Z37" s="260"/>
      <c r="AA37" s="260"/>
      <c r="AB37" s="259" t="s">
        <v>145</v>
      </c>
      <c r="AC37" s="260"/>
      <c r="AD37" s="260"/>
      <c r="AE37" s="259" t="s">
        <v>145</v>
      </c>
      <c r="AF37" s="260"/>
      <c r="AG37" s="260"/>
      <c r="AH37" s="260"/>
    </row>
    <row r="39" ht="15">
      <c r="M39" s="39" t="s">
        <v>132</v>
      </c>
    </row>
    <row r="42" ht="15">
      <c r="AF42" s="259"/>
    </row>
  </sheetData>
  <sheetProtection/>
  <mergeCells count="36">
    <mergeCell ref="K4:L4"/>
    <mergeCell ref="A3:A5"/>
    <mergeCell ref="B3:B5"/>
    <mergeCell ref="C3:E3"/>
    <mergeCell ref="C4:C5"/>
    <mergeCell ref="D4:D5"/>
    <mergeCell ref="G4:G5"/>
    <mergeCell ref="G3:I3"/>
    <mergeCell ref="B1:AH1"/>
    <mergeCell ref="AH3:AH5"/>
    <mergeCell ref="E4:E5"/>
    <mergeCell ref="F3:F5"/>
    <mergeCell ref="M4:M5"/>
    <mergeCell ref="N4:O4"/>
    <mergeCell ref="M3:O3"/>
    <mergeCell ref="J4:J5"/>
    <mergeCell ref="H4:I4"/>
    <mergeCell ref="V3:X3"/>
    <mergeCell ref="V4:V5"/>
    <mergeCell ref="W4:X4"/>
    <mergeCell ref="J3:L3"/>
    <mergeCell ref="P3:R3"/>
    <mergeCell ref="P4:P5"/>
    <mergeCell ref="Q4:R4"/>
    <mergeCell ref="S3:U3"/>
    <mergeCell ref="S4:S5"/>
    <mergeCell ref="T4:U4"/>
    <mergeCell ref="AE3:AG3"/>
    <mergeCell ref="AE4:AE5"/>
    <mergeCell ref="AF4:AG4"/>
    <mergeCell ref="Y3:AA3"/>
    <mergeCell ref="Y4:Y5"/>
    <mergeCell ref="Z4:AA4"/>
    <mergeCell ref="AB3:AD3"/>
    <mergeCell ref="AB4:AB5"/>
    <mergeCell ref="AC4:A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V38"/>
  <sheetViews>
    <sheetView view="pageBreakPreview" zoomScale="96" zoomScaleSheetLayoutView="96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Z32" sqref="Z32"/>
    </sheetView>
  </sheetViews>
  <sheetFormatPr defaultColWidth="9.140625" defaultRowHeight="15" outlineLevelRow="1" outlineLevelCol="1"/>
  <cols>
    <col min="1" max="1" width="5.00390625" style="28" customWidth="1"/>
    <col min="2" max="2" width="15.7109375" style="28" customWidth="1"/>
    <col min="3" max="3" width="16.8515625" style="28" customWidth="1"/>
    <col min="4" max="4" width="6.8515625" style="39" customWidth="1"/>
    <col min="5" max="5" width="9.140625" style="39" customWidth="1"/>
    <col min="6" max="6" width="11.57421875" style="39" customWidth="1"/>
    <col min="7" max="7" width="12.8515625" style="62" hidden="1" customWidth="1" outlineLevel="1" collapsed="1"/>
    <col min="8" max="9" width="12.8515625" style="62" hidden="1" customWidth="1" outlineLevel="1"/>
    <col min="10" max="10" width="12.8515625" style="62" hidden="1" customWidth="1" outlineLevel="1" collapsed="1"/>
    <col min="11" max="12" width="12.8515625" style="62" hidden="1" customWidth="1" outlineLevel="1"/>
    <col min="13" max="13" width="12.8515625" style="62" hidden="1" customWidth="1" outlineLevel="1" collapsed="1"/>
    <col min="14" max="15" width="12.8515625" style="62" hidden="1" customWidth="1" outlineLevel="1"/>
    <col min="16" max="16" width="12.8515625" style="62" hidden="1" customWidth="1" outlineLevel="1" collapsed="1"/>
    <col min="17" max="18" width="12.8515625" style="62" hidden="1" customWidth="1" outlineLevel="1"/>
    <col min="19" max="19" width="12.8515625" style="62" customWidth="1" collapsed="1"/>
    <col min="20" max="21" width="12.8515625" style="62" customWidth="1"/>
    <col min="22" max="22" width="12.7109375" style="28" customWidth="1"/>
    <col min="23" max="16384" width="9.140625" style="28" customWidth="1"/>
  </cols>
  <sheetData>
    <row r="1" spans="2:21" ht="15">
      <c r="B1" s="389" t="s">
        <v>10</v>
      </c>
      <c r="C1" s="389"/>
      <c r="D1" s="389"/>
      <c r="E1" s="389"/>
      <c r="F1" s="389"/>
      <c r="G1" s="271"/>
      <c r="H1" s="271"/>
      <c r="I1" s="271"/>
      <c r="J1" s="278"/>
      <c r="K1" s="278"/>
      <c r="L1" s="278"/>
      <c r="M1" s="279"/>
      <c r="N1" s="279"/>
      <c r="O1" s="279"/>
      <c r="P1" s="290"/>
      <c r="Q1" s="290"/>
      <c r="R1" s="290"/>
      <c r="S1" s="298"/>
      <c r="T1" s="298"/>
      <c r="U1" s="298"/>
    </row>
    <row r="2" spans="3:6" ht="30.75" customHeight="1">
      <c r="C2" s="390"/>
      <c r="D2" s="390"/>
      <c r="E2" s="390"/>
      <c r="F2" s="390"/>
    </row>
    <row r="3" ht="15" customHeight="1">
      <c r="V3" s="93" t="s">
        <v>9</v>
      </c>
    </row>
    <row r="4" spans="1:22" ht="29.25" customHeight="1">
      <c r="A4" s="358" t="s">
        <v>0</v>
      </c>
      <c r="B4" s="358" t="s">
        <v>12</v>
      </c>
      <c r="C4" s="358" t="s">
        <v>1</v>
      </c>
      <c r="D4" s="358"/>
      <c r="E4" s="358"/>
      <c r="F4" s="373" t="s">
        <v>61</v>
      </c>
      <c r="G4" s="379" t="s">
        <v>137</v>
      </c>
      <c r="H4" s="380"/>
      <c r="I4" s="380"/>
      <c r="J4" s="379" t="s">
        <v>141</v>
      </c>
      <c r="K4" s="380"/>
      <c r="L4" s="380"/>
      <c r="M4" s="379" t="s">
        <v>143</v>
      </c>
      <c r="N4" s="380"/>
      <c r="O4" s="380"/>
      <c r="P4" s="379" t="s">
        <v>146</v>
      </c>
      <c r="Q4" s="380"/>
      <c r="R4" s="380"/>
      <c r="S4" s="379" t="s">
        <v>150</v>
      </c>
      <c r="T4" s="380"/>
      <c r="U4" s="380"/>
      <c r="V4" s="370" t="s">
        <v>84</v>
      </c>
    </row>
    <row r="5" spans="1:22" ht="13.5" customHeight="1">
      <c r="A5" s="358"/>
      <c r="B5" s="358"/>
      <c r="C5" s="358" t="s">
        <v>2</v>
      </c>
      <c r="D5" s="358" t="s">
        <v>3</v>
      </c>
      <c r="E5" s="358" t="s">
        <v>4</v>
      </c>
      <c r="F5" s="374"/>
      <c r="G5" s="381" t="s">
        <v>5</v>
      </c>
      <c r="H5" s="382" t="s">
        <v>11</v>
      </c>
      <c r="I5" s="383"/>
      <c r="J5" s="381" t="s">
        <v>5</v>
      </c>
      <c r="K5" s="382" t="s">
        <v>11</v>
      </c>
      <c r="L5" s="383"/>
      <c r="M5" s="381" t="s">
        <v>5</v>
      </c>
      <c r="N5" s="382" t="s">
        <v>11</v>
      </c>
      <c r="O5" s="383"/>
      <c r="P5" s="381" t="s">
        <v>5</v>
      </c>
      <c r="Q5" s="382" t="s">
        <v>11</v>
      </c>
      <c r="R5" s="383"/>
      <c r="S5" s="381" t="s">
        <v>5</v>
      </c>
      <c r="T5" s="382" t="s">
        <v>11</v>
      </c>
      <c r="U5" s="383"/>
      <c r="V5" s="371"/>
    </row>
    <row r="6" spans="1:22" ht="45">
      <c r="A6" s="358"/>
      <c r="B6" s="358"/>
      <c r="C6" s="358"/>
      <c r="D6" s="358"/>
      <c r="E6" s="358"/>
      <c r="F6" s="375"/>
      <c r="G6" s="381"/>
      <c r="H6" s="64" t="s">
        <v>6</v>
      </c>
      <c r="I6" s="64" t="s">
        <v>7</v>
      </c>
      <c r="J6" s="381"/>
      <c r="K6" s="64" t="s">
        <v>6</v>
      </c>
      <c r="L6" s="64" t="s">
        <v>7</v>
      </c>
      <c r="M6" s="381"/>
      <c r="N6" s="64" t="s">
        <v>6</v>
      </c>
      <c r="O6" s="64" t="s">
        <v>7</v>
      </c>
      <c r="P6" s="381"/>
      <c r="Q6" s="64" t="s">
        <v>6</v>
      </c>
      <c r="R6" s="64" t="s">
        <v>7</v>
      </c>
      <c r="S6" s="381"/>
      <c r="T6" s="64" t="s">
        <v>6</v>
      </c>
      <c r="U6" s="64" t="s">
        <v>7</v>
      </c>
      <c r="V6" s="372"/>
    </row>
    <row r="7" spans="1:22" ht="15">
      <c r="A7" s="55">
        <v>1</v>
      </c>
      <c r="B7" s="79" t="s">
        <v>80</v>
      </c>
      <c r="C7" s="91" t="s">
        <v>21</v>
      </c>
      <c r="D7" s="56">
        <v>22</v>
      </c>
      <c r="E7" s="55"/>
      <c r="F7" s="55">
        <v>80</v>
      </c>
      <c r="G7" s="94">
        <f>SUM(H7:I7)</f>
        <v>1813.8</v>
      </c>
      <c r="H7" s="265">
        <v>1529.8</v>
      </c>
      <c r="I7" s="265">
        <v>284</v>
      </c>
      <c r="J7" s="94">
        <f>SUM(K7:L7)</f>
        <v>1839.4</v>
      </c>
      <c r="K7" s="265">
        <v>1555.4</v>
      </c>
      <c r="L7" s="265">
        <v>284</v>
      </c>
      <c r="M7" s="94">
        <f>SUM(N7:O7)</f>
        <v>1861.5</v>
      </c>
      <c r="N7" s="265">
        <v>1578.5</v>
      </c>
      <c r="O7" s="265">
        <v>283</v>
      </c>
      <c r="P7" s="94">
        <f>SUM(Q7:R7)</f>
        <v>1881.1</v>
      </c>
      <c r="Q7" s="265">
        <v>1598.1</v>
      </c>
      <c r="R7" s="265">
        <v>283</v>
      </c>
      <c r="S7" s="94">
        <f>SUM(T7:U7)</f>
        <v>1903.2</v>
      </c>
      <c r="T7" s="265">
        <v>1620.2</v>
      </c>
      <c r="U7" s="265">
        <v>283</v>
      </c>
      <c r="V7" s="135">
        <f>S7/F7</f>
        <v>23.79</v>
      </c>
    </row>
    <row r="8" spans="1:22" ht="15" hidden="1" outlineLevel="1">
      <c r="A8" s="146"/>
      <c r="B8" s="79" t="s">
        <v>80</v>
      </c>
      <c r="C8" s="91" t="s">
        <v>21</v>
      </c>
      <c r="D8" s="56">
        <v>26</v>
      </c>
      <c r="E8" s="55"/>
      <c r="F8" s="55"/>
      <c r="G8" s="94">
        <f aca="true" t="shared" si="0" ref="G8:G21">SUM(H8:I8)</f>
        <v>669.6</v>
      </c>
      <c r="H8" s="265">
        <v>667</v>
      </c>
      <c r="I8" s="265">
        <v>2.6</v>
      </c>
      <c r="J8" s="94">
        <f aca="true" t="shared" si="1" ref="J8:J21">SUM(K8:L8)</f>
        <v>712.8000000000001</v>
      </c>
      <c r="K8" s="265">
        <v>710.2</v>
      </c>
      <c r="L8" s="265">
        <v>2.6</v>
      </c>
      <c r="M8" s="94">
        <f aca="true" t="shared" si="2" ref="M8:M21">SUM(N8:O8)</f>
        <v>738.1</v>
      </c>
      <c r="N8" s="265">
        <v>735.5</v>
      </c>
      <c r="O8" s="265">
        <v>2.6</v>
      </c>
      <c r="P8" s="94">
        <f aca="true" t="shared" si="3" ref="P8:P21">SUM(Q8:R8)</f>
        <v>742.7</v>
      </c>
      <c r="Q8" s="265">
        <v>740.1</v>
      </c>
      <c r="R8" s="265">
        <v>2.6</v>
      </c>
      <c r="S8" s="94"/>
      <c r="T8" s="384" t="s">
        <v>148</v>
      </c>
      <c r="U8" s="385"/>
      <c r="V8" s="297"/>
    </row>
    <row r="9" spans="1:22" ht="15" collapsed="1">
      <c r="A9" s="146">
        <v>2</v>
      </c>
      <c r="B9" s="79" t="s">
        <v>80</v>
      </c>
      <c r="C9" s="117" t="s">
        <v>19</v>
      </c>
      <c r="D9" s="56">
        <v>22</v>
      </c>
      <c r="E9" s="30"/>
      <c r="F9" s="56">
        <v>48</v>
      </c>
      <c r="G9" s="94">
        <f t="shared" si="0"/>
        <v>160.4</v>
      </c>
      <c r="H9" s="126">
        <v>160.4</v>
      </c>
      <c r="I9" s="126"/>
      <c r="J9" s="94">
        <f t="shared" si="1"/>
        <v>184.9</v>
      </c>
      <c r="K9" s="126">
        <v>184.9</v>
      </c>
      <c r="L9" s="126"/>
      <c r="M9" s="94">
        <f t="shared" si="2"/>
        <v>205.1</v>
      </c>
      <c r="N9" s="126">
        <v>205.1</v>
      </c>
      <c r="O9" s="126"/>
      <c r="P9" s="94">
        <f t="shared" si="3"/>
        <v>213.6</v>
      </c>
      <c r="Q9" s="126">
        <v>213.6</v>
      </c>
      <c r="R9" s="126"/>
      <c r="S9" s="94">
        <f aca="true" t="shared" si="4" ref="S9:S21">SUM(T9:U9)</f>
        <v>208.5</v>
      </c>
      <c r="T9" s="126">
        <v>208.5</v>
      </c>
      <c r="U9" s="126"/>
      <c r="V9" s="297">
        <f aca="true" t="shared" si="5" ref="V9:V21">S9/F9</f>
        <v>4.34375</v>
      </c>
    </row>
    <row r="10" spans="1:22" ht="15">
      <c r="A10" s="146">
        <v>3</v>
      </c>
      <c r="B10" s="79" t="s">
        <v>80</v>
      </c>
      <c r="C10" s="117" t="s">
        <v>16</v>
      </c>
      <c r="D10" s="56">
        <v>23</v>
      </c>
      <c r="E10" s="30" t="s">
        <v>17</v>
      </c>
      <c r="F10" s="56">
        <v>109</v>
      </c>
      <c r="G10" s="94">
        <f t="shared" si="0"/>
        <v>995.3000000000001</v>
      </c>
      <c r="H10" s="126">
        <v>990.7</v>
      </c>
      <c r="I10" s="126">
        <v>4.6</v>
      </c>
      <c r="J10" s="94">
        <f t="shared" si="1"/>
        <v>1022.7</v>
      </c>
      <c r="K10" s="126">
        <v>1018.1</v>
      </c>
      <c r="L10" s="126">
        <v>4.6</v>
      </c>
      <c r="M10" s="94">
        <f t="shared" si="2"/>
        <v>1097.3999999999999</v>
      </c>
      <c r="N10" s="126">
        <v>1092.8</v>
      </c>
      <c r="O10" s="126">
        <v>4.6</v>
      </c>
      <c r="P10" s="94">
        <f t="shared" si="3"/>
        <v>1129.6</v>
      </c>
      <c r="Q10" s="126">
        <v>1125</v>
      </c>
      <c r="R10" s="126">
        <v>4.6</v>
      </c>
      <c r="S10" s="94">
        <f t="shared" si="4"/>
        <v>1122.3</v>
      </c>
      <c r="T10" s="126">
        <v>1117.8</v>
      </c>
      <c r="U10" s="126">
        <v>4.5</v>
      </c>
      <c r="V10" s="297">
        <f t="shared" si="5"/>
        <v>10.296330275229357</v>
      </c>
    </row>
    <row r="11" spans="1:22" ht="15" customHeight="1" hidden="1" outlineLevel="1">
      <c r="A11" s="146"/>
      <c r="B11" s="81" t="s">
        <v>80</v>
      </c>
      <c r="C11" s="124" t="s">
        <v>34</v>
      </c>
      <c r="D11" s="83">
        <v>19</v>
      </c>
      <c r="E11" s="85"/>
      <c r="F11" s="85"/>
      <c r="G11" s="94">
        <f t="shared" si="0"/>
        <v>0</v>
      </c>
      <c r="H11" s="384"/>
      <c r="I11" s="385"/>
      <c r="J11" s="94">
        <f t="shared" si="1"/>
        <v>0</v>
      </c>
      <c r="K11" s="384"/>
      <c r="L11" s="385"/>
      <c r="M11" s="94">
        <f t="shared" si="2"/>
        <v>0</v>
      </c>
      <c r="N11" s="384"/>
      <c r="O11" s="385"/>
      <c r="P11" s="94">
        <f t="shared" si="3"/>
        <v>0</v>
      </c>
      <c r="Q11" s="384"/>
      <c r="R11" s="385"/>
      <c r="S11" s="94">
        <f t="shared" si="4"/>
        <v>0</v>
      </c>
      <c r="T11" s="384"/>
      <c r="U11" s="385"/>
      <c r="V11" s="297"/>
    </row>
    <row r="12" spans="1:22" ht="15" collapsed="1">
      <c r="A12" s="146">
        <v>4</v>
      </c>
      <c r="B12" s="79" t="s">
        <v>80</v>
      </c>
      <c r="C12" s="79" t="s">
        <v>83</v>
      </c>
      <c r="D12" s="55">
        <v>15</v>
      </c>
      <c r="E12" s="55"/>
      <c r="F12" s="55">
        <v>41</v>
      </c>
      <c r="G12" s="94">
        <f t="shared" si="0"/>
        <v>161.2</v>
      </c>
      <c r="H12" s="265">
        <v>161.2</v>
      </c>
      <c r="I12" s="265"/>
      <c r="J12" s="94">
        <f t="shared" si="1"/>
        <v>191.5</v>
      </c>
      <c r="K12" s="265">
        <v>191.5</v>
      </c>
      <c r="L12" s="265"/>
      <c r="M12" s="94">
        <f t="shared" si="2"/>
        <v>210.8</v>
      </c>
      <c r="N12" s="265">
        <v>210.8</v>
      </c>
      <c r="O12" s="265"/>
      <c r="P12" s="94">
        <f t="shared" si="3"/>
        <v>219.1</v>
      </c>
      <c r="Q12" s="265">
        <v>219.1</v>
      </c>
      <c r="R12" s="265"/>
      <c r="S12" s="94">
        <f t="shared" si="4"/>
        <v>234.1</v>
      </c>
      <c r="T12" s="265">
        <v>234.1</v>
      </c>
      <c r="U12" s="265"/>
      <c r="V12" s="297">
        <f t="shared" si="5"/>
        <v>5.709756097560976</v>
      </c>
    </row>
    <row r="13" spans="1:22" ht="15">
      <c r="A13" s="146">
        <v>5</v>
      </c>
      <c r="B13" s="79" t="s">
        <v>80</v>
      </c>
      <c r="C13" s="80" t="s">
        <v>43</v>
      </c>
      <c r="D13" s="56">
        <v>17</v>
      </c>
      <c r="E13" s="56" t="s">
        <v>18</v>
      </c>
      <c r="F13" s="56">
        <v>40</v>
      </c>
      <c r="G13" s="94">
        <f t="shared" si="0"/>
        <v>123.2</v>
      </c>
      <c r="H13" s="126">
        <v>123.2</v>
      </c>
      <c r="I13" s="126"/>
      <c r="J13" s="94">
        <f t="shared" si="1"/>
        <v>133.8</v>
      </c>
      <c r="K13" s="126">
        <v>133.8</v>
      </c>
      <c r="L13" s="126"/>
      <c r="M13" s="94">
        <f t="shared" si="2"/>
        <v>138.8</v>
      </c>
      <c r="N13" s="126">
        <v>138.8</v>
      </c>
      <c r="O13" s="126"/>
      <c r="P13" s="94">
        <f t="shared" si="3"/>
        <v>138.5</v>
      </c>
      <c r="Q13" s="126">
        <v>138.5</v>
      </c>
      <c r="R13" s="126"/>
      <c r="S13" s="94">
        <f t="shared" si="4"/>
        <v>124</v>
      </c>
      <c r="T13" s="126">
        <v>124</v>
      </c>
      <c r="U13" s="126"/>
      <c r="V13" s="297">
        <f t="shared" si="5"/>
        <v>3.1</v>
      </c>
    </row>
    <row r="14" spans="1:22" ht="15">
      <c r="A14" s="146">
        <v>6</v>
      </c>
      <c r="B14" s="79" t="s">
        <v>80</v>
      </c>
      <c r="C14" s="79" t="s">
        <v>69</v>
      </c>
      <c r="D14" s="55">
        <v>37</v>
      </c>
      <c r="E14" s="55" t="s">
        <v>17</v>
      </c>
      <c r="F14" s="55">
        <v>21</v>
      </c>
      <c r="G14" s="94">
        <f t="shared" si="0"/>
        <v>170.8</v>
      </c>
      <c r="H14" s="265">
        <v>121.3</v>
      </c>
      <c r="I14" s="265">
        <v>49.5</v>
      </c>
      <c r="J14" s="94">
        <f t="shared" si="1"/>
        <v>168.9</v>
      </c>
      <c r="K14" s="265">
        <v>129.4</v>
      </c>
      <c r="L14" s="265">
        <v>39.5</v>
      </c>
      <c r="M14" s="94">
        <f t="shared" si="2"/>
        <v>163.7</v>
      </c>
      <c r="N14" s="265">
        <v>134.2</v>
      </c>
      <c r="O14" s="265">
        <v>29.5</v>
      </c>
      <c r="P14" s="94">
        <f t="shared" si="3"/>
        <v>156.3</v>
      </c>
      <c r="Q14" s="265">
        <v>136.8</v>
      </c>
      <c r="R14" s="265">
        <v>19.5</v>
      </c>
      <c r="S14" s="94">
        <f t="shared" si="4"/>
        <v>150.2</v>
      </c>
      <c r="T14" s="265">
        <v>140.7</v>
      </c>
      <c r="U14" s="265">
        <v>9.5</v>
      </c>
      <c r="V14" s="297">
        <f t="shared" si="5"/>
        <v>7.152380952380952</v>
      </c>
    </row>
    <row r="15" spans="1:22" ht="15">
      <c r="A15" s="146">
        <v>7</v>
      </c>
      <c r="B15" s="81" t="s">
        <v>80</v>
      </c>
      <c r="C15" s="82" t="s">
        <v>69</v>
      </c>
      <c r="D15" s="83">
        <v>41</v>
      </c>
      <c r="E15" s="84"/>
      <c r="F15" s="83">
        <v>18</v>
      </c>
      <c r="G15" s="94">
        <f t="shared" si="0"/>
        <v>154.4</v>
      </c>
      <c r="H15" s="126">
        <v>154.4</v>
      </c>
      <c r="I15" s="126"/>
      <c r="J15" s="94">
        <f t="shared" si="1"/>
        <v>151.1</v>
      </c>
      <c r="K15" s="126">
        <v>151.1</v>
      </c>
      <c r="L15" s="126"/>
      <c r="M15" s="94">
        <f t="shared" si="2"/>
        <v>164.2</v>
      </c>
      <c r="N15" s="126">
        <v>164.2</v>
      </c>
      <c r="O15" s="126"/>
      <c r="P15" s="94">
        <f t="shared" si="3"/>
        <v>165.7</v>
      </c>
      <c r="Q15" s="126">
        <v>165.7</v>
      </c>
      <c r="R15" s="126"/>
      <c r="S15" s="94">
        <f t="shared" si="4"/>
        <v>166.4</v>
      </c>
      <c r="T15" s="126">
        <v>166.4</v>
      </c>
      <c r="U15" s="126"/>
      <c r="V15" s="297">
        <f t="shared" si="5"/>
        <v>9.244444444444445</v>
      </c>
    </row>
    <row r="16" spans="1:22" ht="15">
      <c r="A16" s="146">
        <v>8</v>
      </c>
      <c r="B16" s="79" t="s">
        <v>80</v>
      </c>
      <c r="C16" s="79" t="s">
        <v>69</v>
      </c>
      <c r="D16" s="55">
        <v>43</v>
      </c>
      <c r="E16" s="55"/>
      <c r="F16" s="55">
        <v>35</v>
      </c>
      <c r="G16" s="94">
        <f t="shared" si="0"/>
        <v>413.6</v>
      </c>
      <c r="H16" s="265">
        <v>318.7</v>
      </c>
      <c r="I16" s="265">
        <v>94.9</v>
      </c>
      <c r="J16" s="94">
        <f t="shared" si="1"/>
        <v>434.1</v>
      </c>
      <c r="K16" s="265">
        <v>339.2</v>
      </c>
      <c r="L16" s="265">
        <v>94.9</v>
      </c>
      <c r="M16" s="94">
        <f t="shared" si="2"/>
        <v>410.70000000000005</v>
      </c>
      <c r="N16" s="265">
        <v>315.8</v>
      </c>
      <c r="O16" s="265">
        <v>94.9</v>
      </c>
      <c r="P16" s="94">
        <f t="shared" si="3"/>
        <v>415.6</v>
      </c>
      <c r="Q16" s="265">
        <v>320.7</v>
      </c>
      <c r="R16" s="265">
        <v>94.9</v>
      </c>
      <c r="S16" s="94">
        <f t="shared" si="4"/>
        <v>400.29999999999995</v>
      </c>
      <c r="T16" s="265">
        <v>305.4</v>
      </c>
      <c r="U16" s="265">
        <v>94.9</v>
      </c>
      <c r="V16" s="297">
        <f t="shared" si="5"/>
        <v>11.437142857142856</v>
      </c>
    </row>
    <row r="17" spans="1:22" ht="15">
      <c r="A17" s="146">
        <v>9</v>
      </c>
      <c r="B17" s="79" t="s">
        <v>80</v>
      </c>
      <c r="C17" s="117" t="s">
        <v>30</v>
      </c>
      <c r="D17" s="56">
        <v>3</v>
      </c>
      <c r="E17" s="30" t="s">
        <v>17</v>
      </c>
      <c r="F17" s="56">
        <v>47</v>
      </c>
      <c r="G17" s="94">
        <f t="shared" si="0"/>
        <v>94.6</v>
      </c>
      <c r="H17" s="126">
        <v>94.6</v>
      </c>
      <c r="I17" s="126"/>
      <c r="J17" s="94">
        <f t="shared" si="1"/>
        <v>94.2</v>
      </c>
      <c r="K17" s="126">
        <v>94.2</v>
      </c>
      <c r="L17" s="126"/>
      <c r="M17" s="94">
        <f t="shared" si="2"/>
        <v>92.1</v>
      </c>
      <c r="N17" s="126">
        <v>92.1</v>
      </c>
      <c r="O17" s="126"/>
      <c r="P17" s="94">
        <f t="shared" si="3"/>
        <v>97.5</v>
      </c>
      <c r="Q17" s="126">
        <v>97.5</v>
      </c>
      <c r="R17" s="126"/>
      <c r="S17" s="94">
        <f t="shared" si="4"/>
        <v>99.1</v>
      </c>
      <c r="T17" s="126">
        <v>99.1</v>
      </c>
      <c r="U17" s="126"/>
      <c r="V17" s="297">
        <f t="shared" si="5"/>
        <v>2.108510638297872</v>
      </c>
    </row>
    <row r="18" spans="1:22" ht="15" customHeight="1" hidden="1" outlineLevel="1">
      <c r="A18" s="146"/>
      <c r="B18" s="79" t="s">
        <v>80</v>
      </c>
      <c r="C18" s="79" t="s">
        <v>73</v>
      </c>
      <c r="D18" s="55">
        <v>1</v>
      </c>
      <c r="E18" s="55"/>
      <c r="F18" s="55"/>
      <c r="G18" s="94">
        <f t="shared" si="0"/>
        <v>0</v>
      </c>
      <c r="H18" s="386"/>
      <c r="I18" s="387"/>
      <c r="J18" s="94">
        <f t="shared" si="1"/>
        <v>0</v>
      </c>
      <c r="K18" s="386"/>
      <c r="L18" s="387"/>
      <c r="M18" s="94">
        <f t="shared" si="2"/>
        <v>0</v>
      </c>
      <c r="N18" s="386"/>
      <c r="O18" s="387"/>
      <c r="P18" s="94">
        <f t="shared" si="3"/>
        <v>0</v>
      </c>
      <c r="Q18" s="386"/>
      <c r="R18" s="387"/>
      <c r="S18" s="94">
        <f t="shared" si="4"/>
        <v>0</v>
      </c>
      <c r="T18" s="386"/>
      <c r="U18" s="387"/>
      <c r="V18" s="297"/>
    </row>
    <row r="19" spans="1:22" ht="15" collapsed="1">
      <c r="A19" s="146">
        <v>10</v>
      </c>
      <c r="B19" s="81" t="s">
        <v>80</v>
      </c>
      <c r="C19" s="118" t="s">
        <v>73</v>
      </c>
      <c r="D19" s="85">
        <v>3</v>
      </c>
      <c r="E19" s="85" t="s">
        <v>18</v>
      </c>
      <c r="F19" s="85">
        <v>12</v>
      </c>
      <c r="G19" s="94">
        <f t="shared" si="0"/>
        <v>52</v>
      </c>
      <c r="H19" s="265">
        <v>52</v>
      </c>
      <c r="I19" s="265"/>
      <c r="J19" s="94">
        <f t="shared" si="1"/>
        <v>55.9</v>
      </c>
      <c r="K19" s="265">
        <v>55.9</v>
      </c>
      <c r="L19" s="265"/>
      <c r="M19" s="94">
        <f t="shared" si="2"/>
        <v>50.7</v>
      </c>
      <c r="N19" s="265">
        <v>50.7</v>
      </c>
      <c r="O19" s="265"/>
      <c r="P19" s="94">
        <f t="shared" si="3"/>
        <v>56.2</v>
      </c>
      <c r="Q19" s="265">
        <v>56.2</v>
      </c>
      <c r="R19" s="265"/>
      <c r="S19" s="94">
        <f t="shared" si="4"/>
        <v>50.7</v>
      </c>
      <c r="T19" s="265">
        <v>50.7</v>
      </c>
      <c r="U19" s="265"/>
      <c r="V19" s="297">
        <f t="shared" si="5"/>
        <v>4.2250000000000005</v>
      </c>
    </row>
    <row r="20" spans="1:22" ht="15" customHeight="1" hidden="1" outlineLevel="1">
      <c r="A20" s="55"/>
      <c r="B20" s="79" t="s">
        <v>80</v>
      </c>
      <c r="C20" s="79" t="s">
        <v>76</v>
      </c>
      <c r="D20" s="55">
        <v>33</v>
      </c>
      <c r="E20" s="55"/>
      <c r="F20" s="55"/>
      <c r="G20" s="94">
        <f t="shared" si="0"/>
        <v>0</v>
      </c>
      <c r="H20" s="386"/>
      <c r="I20" s="387"/>
      <c r="J20" s="94">
        <f t="shared" si="1"/>
        <v>0</v>
      </c>
      <c r="K20" s="386"/>
      <c r="L20" s="387"/>
      <c r="M20" s="94">
        <f t="shared" si="2"/>
        <v>0</v>
      </c>
      <c r="N20" s="386"/>
      <c r="O20" s="387"/>
      <c r="P20" s="94">
        <f t="shared" si="3"/>
        <v>0</v>
      </c>
      <c r="Q20" s="386"/>
      <c r="R20" s="387"/>
      <c r="S20" s="94">
        <f t="shared" si="4"/>
        <v>0</v>
      </c>
      <c r="T20" s="386"/>
      <c r="U20" s="387"/>
      <c r="V20" s="297"/>
    </row>
    <row r="21" spans="1:22" ht="15" collapsed="1">
      <c r="A21" s="55">
        <v>11</v>
      </c>
      <c r="B21" s="79" t="s">
        <v>80</v>
      </c>
      <c r="C21" s="79" t="s">
        <v>82</v>
      </c>
      <c r="D21" s="55">
        <v>48</v>
      </c>
      <c r="E21" s="55" t="s">
        <v>18</v>
      </c>
      <c r="F21" s="55">
        <v>12</v>
      </c>
      <c r="G21" s="94">
        <f t="shared" si="0"/>
        <v>134.1</v>
      </c>
      <c r="H21" s="265">
        <v>133.1</v>
      </c>
      <c r="I21" s="265">
        <v>1</v>
      </c>
      <c r="J21" s="94">
        <f t="shared" si="1"/>
        <v>135.5</v>
      </c>
      <c r="K21" s="265">
        <v>134.5</v>
      </c>
      <c r="L21" s="265">
        <v>1</v>
      </c>
      <c r="M21" s="94">
        <f t="shared" si="2"/>
        <v>136.3</v>
      </c>
      <c r="N21" s="265">
        <v>135.3</v>
      </c>
      <c r="O21" s="265">
        <v>1</v>
      </c>
      <c r="P21" s="94">
        <f t="shared" si="3"/>
        <v>138.79999999999998</v>
      </c>
      <c r="Q21" s="265">
        <v>138.1</v>
      </c>
      <c r="R21" s="265">
        <v>0.7</v>
      </c>
      <c r="S21" s="94">
        <f t="shared" si="4"/>
        <v>143.79999999999998</v>
      </c>
      <c r="T21" s="265">
        <v>143.1</v>
      </c>
      <c r="U21" s="265">
        <v>0.7</v>
      </c>
      <c r="V21" s="297">
        <f t="shared" si="5"/>
        <v>11.983333333333333</v>
      </c>
    </row>
    <row r="22" spans="1:22" s="61" customFormat="1" ht="15">
      <c r="A22" s="86"/>
      <c r="B22" s="87" t="s">
        <v>8</v>
      </c>
      <c r="C22" s="87"/>
      <c r="D22" s="86"/>
      <c r="E22" s="86"/>
      <c r="F22" s="86">
        <f>SUM(F7:F21)</f>
        <v>463</v>
      </c>
      <c r="G22" s="95">
        <f aca="true" t="shared" si="6" ref="G22:L22">SUM(G7:G21)</f>
        <v>4943.000000000001</v>
      </c>
      <c r="H22" s="95">
        <f t="shared" si="6"/>
        <v>4506.4000000000015</v>
      </c>
      <c r="I22" s="95">
        <f t="shared" si="6"/>
        <v>436.6</v>
      </c>
      <c r="J22" s="95">
        <f t="shared" si="6"/>
        <v>5124.8</v>
      </c>
      <c r="K22" s="95">
        <f t="shared" si="6"/>
        <v>4698.2</v>
      </c>
      <c r="L22" s="95">
        <f t="shared" si="6"/>
        <v>426.6</v>
      </c>
      <c r="M22" s="95">
        <f aca="true" t="shared" si="7" ref="M22:R22">SUM(M7:M21)</f>
        <v>5269.4</v>
      </c>
      <c r="N22" s="95">
        <f t="shared" si="7"/>
        <v>4853.8</v>
      </c>
      <c r="O22" s="95">
        <f t="shared" si="7"/>
        <v>415.6</v>
      </c>
      <c r="P22" s="95">
        <f t="shared" si="7"/>
        <v>5354.700000000001</v>
      </c>
      <c r="Q22" s="95">
        <f t="shared" si="7"/>
        <v>4949.4</v>
      </c>
      <c r="R22" s="95">
        <f t="shared" si="7"/>
        <v>405.3</v>
      </c>
      <c r="S22" s="95">
        <f>SUM(S7:S21)</f>
        <v>4602.6</v>
      </c>
      <c r="T22" s="95">
        <f>SUM(T7:T21)</f>
        <v>4210</v>
      </c>
      <c r="U22" s="95">
        <f>SUM(U7:U21)</f>
        <v>392.59999999999997</v>
      </c>
      <c r="V22" s="96"/>
    </row>
    <row r="23" spans="1:22" s="88" customFormat="1" ht="15">
      <c r="A23" s="388" t="s">
        <v>90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</row>
    <row r="24" spans="1:22" s="88" customFormat="1" ht="15">
      <c r="A24" s="296">
        <v>1</v>
      </c>
      <c r="B24" s="79" t="s">
        <v>80</v>
      </c>
      <c r="C24" s="91" t="s">
        <v>21</v>
      </c>
      <c r="D24" s="294">
        <v>26</v>
      </c>
      <c r="E24" s="296"/>
      <c r="F24" s="296">
        <v>42</v>
      </c>
      <c r="G24" s="94">
        <f>SUM(H24:I24)</f>
        <v>669.6</v>
      </c>
      <c r="H24" s="265">
        <v>667</v>
      </c>
      <c r="I24" s="265">
        <v>2.6</v>
      </c>
      <c r="J24" s="94">
        <f>SUM(K24:L24)</f>
        <v>712.8000000000001</v>
      </c>
      <c r="K24" s="265">
        <v>710.2</v>
      </c>
      <c r="L24" s="265">
        <v>2.6</v>
      </c>
      <c r="M24" s="94">
        <f>SUM(N24:O24)</f>
        <v>738.1</v>
      </c>
      <c r="N24" s="265">
        <v>735.5</v>
      </c>
      <c r="O24" s="265">
        <v>2.6</v>
      </c>
      <c r="P24" s="94">
        <f>SUM(Q24:R24)</f>
        <v>742.7</v>
      </c>
      <c r="Q24" s="265">
        <v>740.1</v>
      </c>
      <c r="R24" s="265">
        <v>2.6</v>
      </c>
      <c r="S24" s="94">
        <f>SUM(T24:U24)</f>
        <v>735</v>
      </c>
      <c r="T24" s="246">
        <v>732.4</v>
      </c>
      <c r="U24" s="246">
        <v>2.6</v>
      </c>
      <c r="V24" s="297">
        <f>S24/F24</f>
        <v>17.5</v>
      </c>
    </row>
    <row r="25" spans="1:22" ht="15">
      <c r="A25" s="146">
        <v>2</v>
      </c>
      <c r="B25" s="79" t="s">
        <v>80</v>
      </c>
      <c r="C25" s="79" t="s">
        <v>47</v>
      </c>
      <c r="D25" s="56">
        <v>2</v>
      </c>
      <c r="E25" s="141"/>
      <c r="F25" s="141">
        <v>12</v>
      </c>
      <c r="G25" s="94">
        <f aca="true" t="shared" si="8" ref="G25:G37">H25+I25</f>
        <v>1.9</v>
      </c>
      <c r="H25" s="246">
        <v>1.9</v>
      </c>
      <c r="I25" s="246"/>
      <c r="J25" s="94">
        <f aca="true" t="shared" si="9" ref="J25:J37">K25+L25</f>
        <v>1.9</v>
      </c>
      <c r="K25" s="246">
        <v>1.9</v>
      </c>
      <c r="L25" s="246"/>
      <c r="M25" s="94">
        <f aca="true" t="shared" si="10" ref="M25:M37">N25+O25</f>
        <v>1.9</v>
      </c>
      <c r="N25" s="246">
        <v>1.9</v>
      </c>
      <c r="O25" s="246"/>
      <c r="P25" s="94">
        <f aca="true" t="shared" si="11" ref="P25:P37">Q25+R25</f>
        <v>1.9</v>
      </c>
      <c r="Q25" s="246">
        <v>1.9</v>
      </c>
      <c r="R25" s="246"/>
      <c r="S25" s="94">
        <f aca="true" t="shared" si="12" ref="S25:S37">T25+U25</f>
        <v>1.9</v>
      </c>
      <c r="T25" s="246">
        <v>1.9</v>
      </c>
      <c r="U25" s="246"/>
      <c r="V25" s="176">
        <f>S25/F25</f>
        <v>0.15833333333333333</v>
      </c>
    </row>
    <row r="26" spans="1:22" ht="15">
      <c r="A26" s="146">
        <v>3</v>
      </c>
      <c r="B26" s="79" t="s">
        <v>80</v>
      </c>
      <c r="C26" s="79" t="s">
        <v>47</v>
      </c>
      <c r="D26" s="130">
        <v>13</v>
      </c>
      <c r="E26" s="130"/>
      <c r="F26" s="130">
        <v>23</v>
      </c>
      <c r="G26" s="94">
        <f t="shared" si="8"/>
        <v>352.9</v>
      </c>
      <c r="H26" s="246">
        <v>162.6</v>
      </c>
      <c r="I26" s="246">
        <v>190.3</v>
      </c>
      <c r="J26" s="94">
        <f t="shared" si="9"/>
        <v>352.9</v>
      </c>
      <c r="K26" s="246">
        <v>162.6</v>
      </c>
      <c r="L26" s="246">
        <v>190.3</v>
      </c>
      <c r="M26" s="94">
        <f t="shared" si="10"/>
        <v>321.5</v>
      </c>
      <c r="N26" s="246">
        <v>131.4</v>
      </c>
      <c r="O26" s="246">
        <v>190.1</v>
      </c>
      <c r="P26" s="94">
        <f t="shared" si="11"/>
        <v>304</v>
      </c>
      <c r="Q26" s="246">
        <v>117.2</v>
      </c>
      <c r="R26" s="246">
        <v>186.8</v>
      </c>
      <c r="S26" s="94">
        <f t="shared" si="12"/>
        <v>300.4</v>
      </c>
      <c r="T26" s="246">
        <v>117.2</v>
      </c>
      <c r="U26" s="246">
        <v>183.2</v>
      </c>
      <c r="V26" s="297">
        <f aca="true" t="shared" si="13" ref="V26:V37">S26/F26</f>
        <v>13.06086956521739</v>
      </c>
    </row>
    <row r="27" spans="1:22" ht="15">
      <c r="A27" s="146">
        <v>4</v>
      </c>
      <c r="B27" s="79" t="s">
        <v>80</v>
      </c>
      <c r="C27" s="79" t="s">
        <v>64</v>
      </c>
      <c r="D27" s="55">
        <v>11</v>
      </c>
      <c r="E27" s="55"/>
      <c r="F27" s="55">
        <v>27</v>
      </c>
      <c r="G27" s="94">
        <f t="shared" si="8"/>
        <v>694.7</v>
      </c>
      <c r="H27" s="266">
        <v>346.2</v>
      </c>
      <c r="I27" s="266">
        <v>348.5</v>
      </c>
      <c r="J27" s="94">
        <f t="shared" si="9"/>
        <v>694</v>
      </c>
      <c r="K27" s="266">
        <v>346.2</v>
      </c>
      <c r="L27" s="266">
        <v>347.8</v>
      </c>
      <c r="M27" s="94">
        <f t="shared" si="10"/>
        <v>607.3</v>
      </c>
      <c r="N27" s="266">
        <v>304</v>
      </c>
      <c r="O27" s="266">
        <v>303.3</v>
      </c>
      <c r="P27" s="94">
        <f t="shared" si="11"/>
        <v>596.7</v>
      </c>
      <c r="Q27" s="266">
        <v>304</v>
      </c>
      <c r="R27" s="266">
        <v>292.7</v>
      </c>
      <c r="S27" s="94">
        <f t="shared" si="12"/>
        <v>596.7</v>
      </c>
      <c r="T27" s="266">
        <v>305</v>
      </c>
      <c r="U27" s="266">
        <v>291.7</v>
      </c>
      <c r="V27" s="297">
        <f t="shared" si="13"/>
        <v>22.1</v>
      </c>
    </row>
    <row r="28" spans="1:22" ht="15">
      <c r="A28" s="146">
        <v>5</v>
      </c>
      <c r="B28" s="79" t="s">
        <v>80</v>
      </c>
      <c r="C28" s="79" t="s">
        <v>64</v>
      </c>
      <c r="D28" s="55">
        <v>13</v>
      </c>
      <c r="E28" s="55"/>
      <c r="F28" s="55">
        <v>8</v>
      </c>
      <c r="G28" s="94">
        <f t="shared" si="8"/>
        <v>186.89999999999998</v>
      </c>
      <c r="H28" s="246">
        <v>67.6</v>
      </c>
      <c r="I28" s="246">
        <v>119.3</v>
      </c>
      <c r="J28" s="94">
        <f t="shared" si="9"/>
        <v>186.89999999999998</v>
      </c>
      <c r="K28" s="246">
        <v>67.6</v>
      </c>
      <c r="L28" s="246">
        <v>119.3</v>
      </c>
      <c r="M28" s="94">
        <f t="shared" si="10"/>
        <v>186.89999999999998</v>
      </c>
      <c r="N28" s="246">
        <v>67.6</v>
      </c>
      <c r="O28" s="246">
        <v>119.3</v>
      </c>
      <c r="P28" s="94">
        <f t="shared" si="11"/>
        <v>186.89999999999998</v>
      </c>
      <c r="Q28" s="246">
        <v>67.6</v>
      </c>
      <c r="R28" s="246">
        <v>119.3</v>
      </c>
      <c r="S28" s="94">
        <f t="shared" si="12"/>
        <v>187.8</v>
      </c>
      <c r="T28" s="246">
        <v>67.6</v>
      </c>
      <c r="U28" s="246">
        <v>120.2</v>
      </c>
      <c r="V28" s="297">
        <f t="shared" si="13"/>
        <v>23.475</v>
      </c>
    </row>
    <row r="29" spans="1:22" ht="15">
      <c r="A29" s="146">
        <v>6</v>
      </c>
      <c r="B29" s="79" t="s">
        <v>80</v>
      </c>
      <c r="C29" s="79" t="s">
        <v>64</v>
      </c>
      <c r="D29" s="55">
        <v>16</v>
      </c>
      <c r="E29" s="55"/>
      <c r="F29" s="55">
        <v>27</v>
      </c>
      <c r="G29" s="94">
        <f t="shared" si="8"/>
        <v>775.1</v>
      </c>
      <c r="H29" s="266">
        <v>470</v>
      </c>
      <c r="I29" s="266">
        <v>305.1</v>
      </c>
      <c r="J29" s="94">
        <f t="shared" si="9"/>
        <v>775.1</v>
      </c>
      <c r="K29" s="266">
        <v>470</v>
      </c>
      <c r="L29" s="266">
        <v>305.1</v>
      </c>
      <c r="M29" s="94">
        <f t="shared" si="10"/>
        <v>775.1</v>
      </c>
      <c r="N29" s="266">
        <v>470</v>
      </c>
      <c r="O29" s="266">
        <v>305.1</v>
      </c>
      <c r="P29" s="94">
        <f t="shared" si="11"/>
        <v>775.1</v>
      </c>
      <c r="Q29" s="266">
        <v>470</v>
      </c>
      <c r="R29" s="266">
        <v>305.1</v>
      </c>
      <c r="S29" s="94">
        <f t="shared" si="12"/>
        <v>775.1</v>
      </c>
      <c r="T29" s="266">
        <v>470</v>
      </c>
      <c r="U29" s="266">
        <v>305.1</v>
      </c>
      <c r="V29" s="297">
        <f t="shared" si="13"/>
        <v>28.70740740740741</v>
      </c>
    </row>
    <row r="30" spans="1:22" ht="15" hidden="1" outlineLevel="1">
      <c r="A30" s="249"/>
      <c r="B30" s="79" t="s">
        <v>80</v>
      </c>
      <c r="C30" s="91" t="s">
        <v>34</v>
      </c>
      <c r="D30" s="249">
        <v>19</v>
      </c>
      <c r="E30" s="249"/>
      <c r="F30" s="249">
        <v>8</v>
      </c>
      <c r="G30" s="94">
        <f t="shared" si="8"/>
        <v>0</v>
      </c>
      <c r="H30" s="266"/>
      <c r="I30" s="266"/>
      <c r="J30" s="94">
        <f t="shared" si="9"/>
        <v>0</v>
      </c>
      <c r="K30" s="266"/>
      <c r="L30" s="266"/>
      <c r="M30" s="94">
        <f t="shared" si="10"/>
        <v>0</v>
      </c>
      <c r="N30" s="266"/>
      <c r="O30" s="266"/>
      <c r="P30" s="94">
        <f t="shared" si="11"/>
        <v>0</v>
      </c>
      <c r="Q30" s="266"/>
      <c r="R30" s="266"/>
      <c r="S30" s="94">
        <f t="shared" si="12"/>
        <v>0</v>
      </c>
      <c r="T30" s="266"/>
      <c r="U30" s="266"/>
      <c r="V30" s="297">
        <f t="shared" si="13"/>
        <v>0</v>
      </c>
    </row>
    <row r="31" spans="1:22" ht="15" collapsed="1">
      <c r="A31" s="146">
        <v>7</v>
      </c>
      <c r="B31" s="91" t="s">
        <v>80</v>
      </c>
      <c r="C31" s="91" t="s">
        <v>34</v>
      </c>
      <c r="D31" s="56">
        <v>22</v>
      </c>
      <c r="E31" s="56"/>
      <c r="F31" s="56">
        <v>12</v>
      </c>
      <c r="G31" s="94">
        <f t="shared" si="8"/>
        <v>24.5</v>
      </c>
      <c r="H31" s="246">
        <v>24.5</v>
      </c>
      <c r="I31" s="246"/>
      <c r="J31" s="94">
        <f t="shared" si="9"/>
        <v>24.5</v>
      </c>
      <c r="K31" s="246">
        <v>24.5</v>
      </c>
      <c r="L31" s="246"/>
      <c r="M31" s="94">
        <f t="shared" si="10"/>
        <v>24.4</v>
      </c>
      <c r="N31" s="246">
        <v>24.4</v>
      </c>
      <c r="O31" s="246"/>
      <c r="P31" s="94">
        <f t="shared" si="11"/>
        <v>21.3</v>
      </c>
      <c r="Q31" s="246">
        <v>21.3</v>
      </c>
      <c r="R31" s="246"/>
      <c r="S31" s="94">
        <f t="shared" si="12"/>
        <v>21.3</v>
      </c>
      <c r="T31" s="246">
        <v>21.3</v>
      </c>
      <c r="U31" s="246"/>
      <c r="V31" s="297">
        <f t="shared" si="13"/>
        <v>1.7750000000000001</v>
      </c>
    </row>
    <row r="32" spans="1:22" ht="15">
      <c r="A32" s="178">
        <v>8</v>
      </c>
      <c r="B32" s="89" t="s">
        <v>80</v>
      </c>
      <c r="C32" s="89" t="s">
        <v>72</v>
      </c>
      <c r="D32" s="90">
        <v>6</v>
      </c>
      <c r="E32" s="90"/>
      <c r="F32" s="90">
        <v>8</v>
      </c>
      <c r="G32" s="94">
        <f t="shared" si="8"/>
        <v>58.3</v>
      </c>
      <c r="H32" s="266">
        <v>49.8</v>
      </c>
      <c r="I32" s="266">
        <v>8.5</v>
      </c>
      <c r="J32" s="94">
        <f t="shared" si="9"/>
        <v>58.3</v>
      </c>
      <c r="K32" s="266">
        <v>49.8</v>
      </c>
      <c r="L32" s="266">
        <v>8.5</v>
      </c>
      <c r="M32" s="94">
        <f t="shared" si="10"/>
        <v>58.3</v>
      </c>
      <c r="N32" s="266">
        <v>49.8</v>
      </c>
      <c r="O32" s="266">
        <v>8.5</v>
      </c>
      <c r="P32" s="94">
        <f t="shared" si="11"/>
        <v>58.3</v>
      </c>
      <c r="Q32" s="266">
        <v>49.8</v>
      </c>
      <c r="R32" s="266">
        <v>8.5</v>
      </c>
      <c r="S32" s="94">
        <f t="shared" si="12"/>
        <v>58.3</v>
      </c>
      <c r="T32" s="266">
        <v>49.8</v>
      </c>
      <c r="U32" s="266">
        <v>8.5</v>
      </c>
      <c r="V32" s="297">
        <f t="shared" si="13"/>
        <v>7.2875</v>
      </c>
    </row>
    <row r="33" spans="1:22" ht="15">
      <c r="A33" s="178">
        <v>9</v>
      </c>
      <c r="B33" s="91" t="s">
        <v>80</v>
      </c>
      <c r="C33" s="91" t="s">
        <v>72</v>
      </c>
      <c r="D33" s="56">
        <v>9</v>
      </c>
      <c r="E33" s="55"/>
      <c r="F33" s="55">
        <v>12</v>
      </c>
      <c r="G33" s="94">
        <f t="shared" si="8"/>
        <v>86.3</v>
      </c>
      <c r="H33" s="266">
        <v>86.3</v>
      </c>
      <c r="I33" s="266"/>
      <c r="J33" s="94">
        <f t="shared" si="9"/>
        <v>86.3</v>
      </c>
      <c r="K33" s="266">
        <v>86.3</v>
      </c>
      <c r="L33" s="266"/>
      <c r="M33" s="94">
        <f t="shared" si="10"/>
        <v>86.3</v>
      </c>
      <c r="N33" s="266">
        <v>86.3</v>
      </c>
      <c r="O33" s="266"/>
      <c r="P33" s="94">
        <f t="shared" si="11"/>
        <v>86.3</v>
      </c>
      <c r="Q33" s="266">
        <v>86.3</v>
      </c>
      <c r="R33" s="266"/>
      <c r="S33" s="94">
        <f t="shared" si="12"/>
        <v>86.3</v>
      </c>
      <c r="T33" s="266">
        <v>86.3</v>
      </c>
      <c r="U33" s="266"/>
      <c r="V33" s="297">
        <f t="shared" si="13"/>
        <v>7.191666666666666</v>
      </c>
    </row>
    <row r="34" spans="1:22" ht="15">
      <c r="A34" s="178">
        <v>10</v>
      </c>
      <c r="B34" s="79" t="s">
        <v>80</v>
      </c>
      <c r="C34" s="79" t="s">
        <v>72</v>
      </c>
      <c r="D34" s="55">
        <v>10</v>
      </c>
      <c r="E34" s="55"/>
      <c r="F34" s="55">
        <v>12</v>
      </c>
      <c r="G34" s="94">
        <f t="shared" si="8"/>
        <v>130</v>
      </c>
      <c r="H34" s="266">
        <v>106.6</v>
      </c>
      <c r="I34" s="266">
        <v>23.4</v>
      </c>
      <c r="J34" s="94">
        <f t="shared" si="9"/>
        <v>130</v>
      </c>
      <c r="K34" s="266">
        <v>106.6</v>
      </c>
      <c r="L34" s="266">
        <v>23.4</v>
      </c>
      <c r="M34" s="94">
        <f t="shared" si="10"/>
        <v>130</v>
      </c>
      <c r="N34" s="266">
        <v>106.6</v>
      </c>
      <c r="O34" s="266">
        <v>23.4</v>
      </c>
      <c r="P34" s="94">
        <f t="shared" si="11"/>
        <v>130</v>
      </c>
      <c r="Q34" s="266">
        <v>106.6</v>
      </c>
      <c r="R34" s="266">
        <v>23.4</v>
      </c>
      <c r="S34" s="94">
        <f t="shared" si="12"/>
        <v>130</v>
      </c>
      <c r="T34" s="266">
        <v>106.6</v>
      </c>
      <c r="U34" s="266">
        <v>23.4</v>
      </c>
      <c r="V34" s="297">
        <f t="shared" si="13"/>
        <v>10.833333333333334</v>
      </c>
    </row>
    <row r="35" spans="1:22" ht="15">
      <c r="A35" s="178">
        <v>11</v>
      </c>
      <c r="B35" s="79" t="s">
        <v>80</v>
      </c>
      <c r="C35" s="79" t="s">
        <v>73</v>
      </c>
      <c r="D35" s="167">
        <v>1</v>
      </c>
      <c r="E35" s="167"/>
      <c r="F35" s="167">
        <v>12</v>
      </c>
      <c r="G35" s="94">
        <f t="shared" si="8"/>
        <v>36.2</v>
      </c>
      <c r="H35" s="246">
        <v>24.7</v>
      </c>
      <c r="I35" s="246">
        <v>11.5</v>
      </c>
      <c r="J35" s="94">
        <f t="shared" si="9"/>
        <v>36.2</v>
      </c>
      <c r="K35" s="246">
        <v>24.7</v>
      </c>
      <c r="L35" s="246">
        <v>11.5</v>
      </c>
      <c r="M35" s="94">
        <f t="shared" si="10"/>
        <v>33.1</v>
      </c>
      <c r="N35" s="246">
        <v>22.7</v>
      </c>
      <c r="O35" s="246">
        <v>10.4</v>
      </c>
      <c r="P35" s="94">
        <f t="shared" si="11"/>
        <v>33.1</v>
      </c>
      <c r="Q35" s="246">
        <v>22.7</v>
      </c>
      <c r="R35" s="246">
        <v>10.4</v>
      </c>
      <c r="S35" s="94">
        <f t="shared" si="12"/>
        <v>33.1</v>
      </c>
      <c r="T35" s="246">
        <v>22.7</v>
      </c>
      <c r="U35" s="246">
        <v>10.4</v>
      </c>
      <c r="V35" s="297">
        <f t="shared" si="13"/>
        <v>2.7583333333333333</v>
      </c>
    </row>
    <row r="36" spans="1:22" s="65" customFormat="1" ht="15">
      <c r="A36" s="178">
        <v>12</v>
      </c>
      <c r="B36" s="79" t="s">
        <v>80</v>
      </c>
      <c r="C36" s="91" t="s">
        <v>81</v>
      </c>
      <c r="D36" s="56">
        <v>9</v>
      </c>
      <c r="E36" s="136"/>
      <c r="F36" s="136">
        <v>52</v>
      </c>
      <c r="G36" s="94">
        <f t="shared" si="8"/>
        <v>746.2</v>
      </c>
      <c r="H36" s="246">
        <v>467.7</v>
      </c>
      <c r="I36" s="246">
        <v>278.5</v>
      </c>
      <c r="J36" s="94">
        <f t="shared" si="9"/>
        <v>732.7</v>
      </c>
      <c r="K36" s="246">
        <v>455.6</v>
      </c>
      <c r="L36" s="246">
        <v>277.1</v>
      </c>
      <c r="M36" s="94">
        <f t="shared" si="10"/>
        <v>731.5</v>
      </c>
      <c r="N36" s="246">
        <v>454.4</v>
      </c>
      <c r="O36" s="246">
        <v>277.1</v>
      </c>
      <c r="P36" s="94">
        <f t="shared" si="11"/>
        <v>730</v>
      </c>
      <c r="Q36" s="246">
        <v>452.9</v>
      </c>
      <c r="R36" s="246">
        <v>277.1</v>
      </c>
      <c r="S36" s="94">
        <f t="shared" si="12"/>
        <v>723.5</v>
      </c>
      <c r="T36" s="246">
        <v>446.4</v>
      </c>
      <c r="U36" s="246">
        <v>277.1</v>
      </c>
      <c r="V36" s="297">
        <f t="shared" si="13"/>
        <v>13.913461538461538</v>
      </c>
    </row>
    <row r="37" spans="1:22" s="65" customFormat="1" ht="15">
      <c r="A37" s="178">
        <v>13</v>
      </c>
      <c r="B37" s="79" t="s">
        <v>80</v>
      </c>
      <c r="C37" s="91" t="s">
        <v>76</v>
      </c>
      <c r="D37" s="56">
        <v>33</v>
      </c>
      <c r="E37" s="167"/>
      <c r="F37" s="167">
        <v>16</v>
      </c>
      <c r="G37" s="170">
        <f t="shared" si="8"/>
        <v>82.4</v>
      </c>
      <c r="H37" s="246">
        <v>63.4</v>
      </c>
      <c r="I37" s="246">
        <v>19</v>
      </c>
      <c r="J37" s="170">
        <f t="shared" si="9"/>
        <v>82.3</v>
      </c>
      <c r="K37" s="246">
        <v>63.4</v>
      </c>
      <c r="L37" s="246">
        <v>18.9</v>
      </c>
      <c r="M37" s="170">
        <f t="shared" si="10"/>
        <v>80.7</v>
      </c>
      <c r="N37" s="246">
        <v>62</v>
      </c>
      <c r="O37" s="246">
        <v>18.7</v>
      </c>
      <c r="P37" s="170">
        <f t="shared" si="11"/>
        <v>78.9</v>
      </c>
      <c r="Q37" s="246">
        <v>60.5</v>
      </c>
      <c r="R37" s="246">
        <v>18.4</v>
      </c>
      <c r="S37" s="170">
        <f t="shared" si="12"/>
        <v>72.7</v>
      </c>
      <c r="T37" s="246">
        <v>59.4</v>
      </c>
      <c r="U37" s="246">
        <v>13.3</v>
      </c>
      <c r="V37" s="297">
        <f t="shared" si="13"/>
        <v>4.54375</v>
      </c>
    </row>
    <row r="38" spans="1:22" s="61" customFormat="1" ht="15">
      <c r="A38" s="60"/>
      <c r="B38" s="60" t="s">
        <v>8</v>
      </c>
      <c r="C38" s="60"/>
      <c r="D38" s="70"/>
      <c r="E38" s="70"/>
      <c r="F38" s="70">
        <f>SUM(F24:F37)</f>
        <v>271</v>
      </c>
      <c r="G38" s="96">
        <f aca="true" t="shared" si="14" ref="G38:L38">SUM(G25:G37)</f>
        <v>3175.4</v>
      </c>
      <c r="H38" s="96">
        <f t="shared" si="14"/>
        <v>1871.3</v>
      </c>
      <c r="I38" s="96">
        <f t="shared" si="14"/>
        <v>1304.1</v>
      </c>
      <c r="J38" s="96">
        <f t="shared" si="14"/>
        <v>3161.1000000000004</v>
      </c>
      <c r="K38" s="96">
        <f t="shared" si="14"/>
        <v>1859.1999999999998</v>
      </c>
      <c r="L38" s="96">
        <f t="shared" si="14"/>
        <v>1301.9</v>
      </c>
      <c r="M38" s="96">
        <f aca="true" t="shared" si="15" ref="M38:R38">SUM(M25:M37)</f>
        <v>3036.9999999999995</v>
      </c>
      <c r="N38" s="96">
        <f t="shared" si="15"/>
        <v>1781.1</v>
      </c>
      <c r="O38" s="96">
        <f t="shared" si="15"/>
        <v>1255.8999999999999</v>
      </c>
      <c r="P38" s="96">
        <f t="shared" si="15"/>
        <v>3002.5</v>
      </c>
      <c r="Q38" s="96">
        <f t="shared" si="15"/>
        <v>1760.7999999999997</v>
      </c>
      <c r="R38" s="96">
        <f t="shared" si="15"/>
        <v>1241.7</v>
      </c>
      <c r="S38" s="96">
        <f>SUM(S24:S37)</f>
        <v>3722.1000000000004</v>
      </c>
      <c r="T38" s="96">
        <f>SUM(T24:T37)</f>
        <v>2486.6</v>
      </c>
      <c r="U38" s="96">
        <f>SUM(U24:U37)</f>
        <v>1235.5</v>
      </c>
      <c r="V38" s="78"/>
    </row>
  </sheetData>
  <sheetProtection/>
  <mergeCells count="42">
    <mergeCell ref="P4:R4"/>
    <mergeCell ref="P5:P6"/>
    <mergeCell ref="Q5:R5"/>
    <mergeCell ref="Q11:R11"/>
    <mergeCell ref="Q18:R18"/>
    <mergeCell ref="Q20:R20"/>
    <mergeCell ref="H18:I18"/>
    <mergeCell ref="K18:L18"/>
    <mergeCell ref="H20:I20"/>
    <mergeCell ref="M4:O4"/>
    <mergeCell ref="M5:M6"/>
    <mergeCell ref="N5:O5"/>
    <mergeCell ref="N11:O11"/>
    <mergeCell ref="N18:O18"/>
    <mergeCell ref="N20:O20"/>
    <mergeCell ref="B1:F1"/>
    <mergeCell ref="E5:E6"/>
    <mergeCell ref="D5:D6"/>
    <mergeCell ref="C2:F2"/>
    <mergeCell ref="F4:F6"/>
    <mergeCell ref="K20:L20"/>
    <mergeCell ref="G4:I4"/>
    <mergeCell ref="G5:G6"/>
    <mergeCell ref="H5:I5"/>
    <mergeCell ref="H11:I11"/>
    <mergeCell ref="A23:V23"/>
    <mergeCell ref="A4:A6"/>
    <mergeCell ref="B4:B6"/>
    <mergeCell ref="C4:E4"/>
    <mergeCell ref="C5:C6"/>
    <mergeCell ref="J4:L4"/>
    <mergeCell ref="J5:J6"/>
    <mergeCell ref="K5:L5"/>
    <mergeCell ref="K11:L11"/>
    <mergeCell ref="V4:V6"/>
    <mergeCell ref="S4:U4"/>
    <mergeCell ref="S5:S6"/>
    <mergeCell ref="T5:U5"/>
    <mergeCell ref="T11:U11"/>
    <mergeCell ref="T18:U18"/>
    <mergeCell ref="T20:U20"/>
    <mergeCell ref="T8:U8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6"/>
  <sheetViews>
    <sheetView zoomScaleSheetLayoutView="100" zoomScalePageLayoutView="0" workbookViewId="0" topLeftCell="A1">
      <selection activeCell="W31" sqref="W31"/>
    </sheetView>
  </sheetViews>
  <sheetFormatPr defaultColWidth="9.140625" defaultRowHeight="15" outlineLevelCol="1"/>
  <cols>
    <col min="1" max="1" width="5.00390625" style="28" customWidth="1"/>
    <col min="2" max="2" width="22.140625" style="28" customWidth="1"/>
    <col min="3" max="3" width="21.57421875" style="28" customWidth="1"/>
    <col min="4" max="4" width="7.7109375" style="39" customWidth="1"/>
    <col min="5" max="6" width="9.140625" style="39" customWidth="1"/>
    <col min="7" max="9" width="9.140625" style="244" hidden="1" customWidth="1" outlineLevel="1"/>
    <col min="10" max="10" width="11.7109375" style="62" hidden="1" customWidth="1" outlineLevel="1" collapsed="1"/>
    <col min="11" max="12" width="11.7109375" style="62" hidden="1" customWidth="1" outlineLevel="1"/>
    <col min="13" max="13" width="11.7109375" style="62" hidden="1" customWidth="1" outlineLevel="1" collapsed="1"/>
    <col min="14" max="15" width="11.7109375" style="62" hidden="1" customWidth="1" outlineLevel="1"/>
    <col min="16" max="16" width="11.7109375" style="62" hidden="1" customWidth="1" outlineLevel="1" collapsed="1"/>
    <col min="17" max="18" width="11.7109375" style="62" hidden="1" customWidth="1" outlineLevel="1"/>
    <col min="19" max="19" width="11.7109375" style="62" customWidth="1" collapsed="1"/>
    <col min="20" max="21" width="11.7109375" style="62" customWidth="1"/>
    <col min="22" max="22" width="17.00390625" style="62" customWidth="1"/>
    <col min="23" max="23" width="9.140625" style="28" customWidth="1"/>
    <col min="24" max="24" width="12.140625" style="28" customWidth="1"/>
    <col min="25" max="16384" width="9.140625" style="28" customWidth="1"/>
  </cols>
  <sheetData>
    <row r="1" spans="2:22" ht="15">
      <c r="B1" s="389" t="s">
        <v>10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ht="15">
      <c r="V2" s="93" t="s">
        <v>9</v>
      </c>
    </row>
    <row r="3" spans="1:22" ht="29.25" customHeight="1">
      <c r="A3" s="358" t="s">
        <v>0</v>
      </c>
      <c r="B3" s="358" t="s">
        <v>12</v>
      </c>
      <c r="C3" s="358" t="s">
        <v>1</v>
      </c>
      <c r="D3" s="358"/>
      <c r="E3" s="358"/>
      <c r="F3" s="373" t="s">
        <v>61</v>
      </c>
      <c r="G3" s="380" t="s">
        <v>137</v>
      </c>
      <c r="H3" s="380"/>
      <c r="I3" s="380"/>
      <c r="J3" s="380" t="s">
        <v>141</v>
      </c>
      <c r="K3" s="380"/>
      <c r="L3" s="380"/>
      <c r="M3" s="380" t="s">
        <v>143</v>
      </c>
      <c r="N3" s="380"/>
      <c r="O3" s="380"/>
      <c r="P3" s="380" t="s">
        <v>146</v>
      </c>
      <c r="Q3" s="380"/>
      <c r="R3" s="380"/>
      <c r="S3" s="380" t="s">
        <v>150</v>
      </c>
      <c r="T3" s="380"/>
      <c r="U3" s="380"/>
      <c r="V3" s="370" t="s">
        <v>84</v>
      </c>
    </row>
    <row r="4" spans="1:22" ht="13.5" customHeight="1">
      <c r="A4" s="358"/>
      <c r="B4" s="358"/>
      <c r="C4" s="358" t="s">
        <v>2</v>
      </c>
      <c r="D4" s="358" t="s">
        <v>3</v>
      </c>
      <c r="E4" s="358" t="s">
        <v>4</v>
      </c>
      <c r="F4" s="374"/>
      <c r="G4" s="381" t="s">
        <v>5</v>
      </c>
      <c r="H4" s="382" t="s">
        <v>11</v>
      </c>
      <c r="I4" s="383"/>
      <c r="J4" s="381" t="s">
        <v>5</v>
      </c>
      <c r="K4" s="382" t="s">
        <v>11</v>
      </c>
      <c r="L4" s="383"/>
      <c r="M4" s="381" t="s">
        <v>5</v>
      </c>
      <c r="N4" s="382" t="s">
        <v>11</v>
      </c>
      <c r="O4" s="383"/>
      <c r="P4" s="381" t="s">
        <v>5</v>
      </c>
      <c r="Q4" s="382" t="s">
        <v>11</v>
      </c>
      <c r="R4" s="383"/>
      <c r="S4" s="381" t="s">
        <v>5</v>
      </c>
      <c r="T4" s="382" t="s">
        <v>11</v>
      </c>
      <c r="U4" s="383"/>
      <c r="V4" s="371"/>
    </row>
    <row r="5" spans="1:22" ht="45" customHeight="1">
      <c r="A5" s="358"/>
      <c r="B5" s="358"/>
      <c r="C5" s="358"/>
      <c r="D5" s="358"/>
      <c r="E5" s="358"/>
      <c r="F5" s="375"/>
      <c r="G5" s="381"/>
      <c r="H5" s="64" t="s">
        <v>6</v>
      </c>
      <c r="I5" s="64" t="s">
        <v>7</v>
      </c>
      <c r="J5" s="381"/>
      <c r="K5" s="64" t="s">
        <v>6</v>
      </c>
      <c r="L5" s="64" t="s">
        <v>7</v>
      </c>
      <c r="M5" s="381"/>
      <c r="N5" s="64" t="s">
        <v>6</v>
      </c>
      <c r="O5" s="64" t="s">
        <v>7</v>
      </c>
      <c r="P5" s="381"/>
      <c r="Q5" s="64" t="s">
        <v>6</v>
      </c>
      <c r="R5" s="64" t="s">
        <v>7</v>
      </c>
      <c r="S5" s="381"/>
      <c r="T5" s="64" t="s">
        <v>6</v>
      </c>
      <c r="U5" s="64" t="s">
        <v>7</v>
      </c>
      <c r="V5" s="372"/>
    </row>
    <row r="6" spans="1:22" ht="15" customHeight="1">
      <c r="A6" s="145">
        <v>1</v>
      </c>
      <c r="B6" s="79" t="s">
        <v>53</v>
      </c>
      <c r="C6" s="79" t="s">
        <v>19</v>
      </c>
      <c r="D6" s="55">
        <v>36</v>
      </c>
      <c r="E6" s="55"/>
      <c r="F6" s="56">
        <v>66</v>
      </c>
      <c r="G6" s="121">
        <f>H6+I6</f>
        <v>382.1</v>
      </c>
      <c r="H6" s="127">
        <v>382.1</v>
      </c>
      <c r="I6" s="127"/>
      <c r="J6" s="121">
        <f>K6+L6</f>
        <v>416</v>
      </c>
      <c r="K6" s="127">
        <v>416</v>
      </c>
      <c r="L6" s="127"/>
      <c r="M6" s="121">
        <f>N6+O6</f>
        <v>408.6</v>
      </c>
      <c r="N6" s="127">
        <v>408.6</v>
      </c>
      <c r="O6" s="127"/>
      <c r="P6" s="121">
        <f>Q6+R6</f>
        <v>408.4</v>
      </c>
      <c r="Q6" s="127">
        <v>408.4</v>
      </c>
      <c r="R6" s="127"/>
      <c r="S6" s="121">
        <f>T6+U6</f>
        <v>414.7</v>
      </c>
      <c r="T6" s="127">
        <v>414.7</v>
      </c>
      <c r="U6" s="127"/>
      <c r="V6" s="144">
        <f>S6/F6</f>
        <v>6.283333333333333</v>
      </c>
    </row>
    <row r="7" spans="1:22" ht="15" customHeight="1">
      <c r="A7" s="145">
        <v>2</v>
      </c>
      <c r="B7" s="79" t="s">
        <v>53</v>
      </c>
      <c r="C7" s="79" t="s">
        <v>54</v>
      </c>
      <c r="D7" s="97">
        <v>29</v>
      </c>
      <c r="E7" s="97"/>
      <c r="F7" s="97">
        <v>116</v>
      </c>
      <c r="G7" s="121">
        <f aca="true" t="shared" si="0" ref="G7:G24">H7+I7</f>
        <v>318.3</v>
      </c>
      <c r="H7" s="127">
        <v>318.3</v>
      </c>
      <c r="I7" s="127"/>
      <c r="J7" s="121">
        <f aca="true" t="shared" si="1" ref="J7:J24">K7+L7</f>
        <v>367.6</v>
      </c>
      <c r="K7" s="127">
        <v>367.6</v>
      </c>
      <c r="L7" s="127"/>
      <c r="M7" s="121">
        <f aca="true" t="shared" si="2" ref="M7:M24">N7+O7</f>
        <v>378.3</v>
      </c>
      <c r="N7" s="127">
        <v>378.3</v>
      </c>
      <c r="O7" s="127"/>
      <c r="P7" s="121">
        <f aca="true" t="shared" si="3" ref="P7:P24">Q7+R7</f>
        <v>377</v>
      </c>
      <c r="Q7" s="127">
        <v>377</v>
      </c>
      <c r="R7" s="127"/>
      <c r="S7" s="121">
        <f aca="true" t="shared" si="4" ref="S7:S24">T7+U7</f>
        <v>414.4</v>
      </c>
      <c r="T7" s="127">
        <v>414.4</v>
      </c>
      <c r="U7" s="127"/>
      <c r="V7" s="295">
        <f aca="true" t="shared" si="5" ref="V7:V25">S7/F7</f>
        <v>3.572413793103448</v>
      </c>
    </row>
    <row r="8" spans="1:22" ht="15" customHeight="1">
      <c r="A8" s="145">
        <v>3</v>
      </c>
      <c r="B8" s="79" t="s">
        <v>53</v>
      </c>
      <c r="C8" s="79" t="s">
        <v>54</v>
      </c>
      <c r="D8" s="97">
        <v>29</v>
      </c>
      <c r="E8" s="97" t="s">
        <v>18</v>
      </c>
      <c r="F8" s="97">
        <v>126</v>
      </c>
      <c r="G8" s="121">
        <f t="shared" si="0"/>
        <v>506</v>
      </c>
      <c r="H8" s="127">
        <v>506</v>
      </c>
      <c r="I8" s="127"/>
      <c r="J8" s="121">
        <f t="shared" si="1"/>
        <v>542.4</v>
      </c>
      <c r="K8" s="127">
        <v>542.4</v>
      </c>
      <c r="L8" s="127"/>
      <c r="M8" s="121">
        <f t="shared" si="2"/>
        <v>569</v>
      </c>
      <c r="N8" s="127">
        <v>569</v>
      </c>
      <c r="O8" s="127"/>
      <c r="P8" s="121">
        <f t="shared" si="3"/>
        <v>542.4</v>
      </c>
      <c r="Q8" s="127">
        <v>542.4</v>
      </c>
      <c r="R8" s="127"/>
      <c r="S8" s="121">
        <f t="shared" si="4"/>
        <v>529.6</v>
      </c>
      <c r="T8" s="127">
        <v>529.6</v>
      </c>
      <c r="U8" s="127"/>
      <c r="V8" s="295">
        <f t="shared" si="5"/>
        <v>4.203174603174603</v>
      </c>
    </row>
    <row r="9" spans="1:22" ht="15" customHeight="1">
      <c r="A9" s="145">
        <v>4</v>
      </c>
      <c r="B9" s="79" t="s">
        <v>53</v>
      </c>
      <c r="C9" s="79" t="s">
        <v>54</v>
      </c>
      <c r="D9" s="97">
        <v>37</v>
      </c>
      <c r="E9" s="97"/>
      <c r="F9" s="97">
        <v>60</v>
      </c>
      <c r="G9" s="121">
        <f t="shared" si="0"/>
        <v>226.7</v>
      </c>
      <c r="H9" s="127">
        <v>226.7</v>
      </c>
      <c r="I9" s="127"/>
      <c r="J9" s="121">
        <f t="shared" si="1"/>
        <v>248.3</v>
      </c>
      <c r="K9" s="127">
        <v>248.3</v>
      </c>
      <c r="L9" s="127"/>
      <c r="M9" s="121">
        <f t="shared" si="2"/>
        <v>238.8</v>
      </c>
      <c r="N9" s="127">
        <v>238.8</v>
      </c>
      <c r="O9" s="127"/>
      <c r="P9" s="121">
        <f t="shared" si="3"/>
        <v>252.3</v>
      </c>
      <c r="Q9" s="127">
        <v>252.3</v>
      </c>
      <c r="R9" s="127"/>
      <c r="S9" s="121">
        <f t="shared" si="4"/>
        <v>210.4</v>
      </c>
      <c r="T9" s="127">
        <v>210.4</v>
      </c>
      <c r="U9" s="127"/>
      <c r="V9" s="295">
        <f t="shared" si="5"/>
        <v>3.506666666666667</v>
      </c>
    </row>
    <row r="10" spans="1:22" ht="15" customHeight="1">
      <c r="A10" s="145">
        <v>5</v>
      </c>
      <c r="B10" s="79" t="s">
        <v>53</v>
      </c>
      <c r="C10" s="79" t="s">
        <v>54</v>
      </c>
      <c r="D10" s="55">
        <v>38</v>
      </c>
      <c r="E10" s="55"/>
      <c r="F10" s="83">
        <f>'[2]МКД'!$H$206</f>
        <v>143</v>
      </c>
      <c r="G10" s="121">
        <f t="shared" si="0"/>
        <v>994.0999999999999</v>
      </c>
      <c r="H10" s="127">
        <v>658.9</v>
      </c>
      <c r="I10" s="127">
        <v>335.2</v>
      </c>
      <c r="J10" s="121">
        <f t="shared" si="1"/>
        <v>814.38</v>
      </c>
      <c r="K10" s="127">
        <v>814.38</v>
      </c>
      <c r="L10" s="127"/>
      <c r="M10" s="121">
        <f t="shared" si="2"/>
        <v>706.4</v>
      </c>
      <c r="N10" s="127">
        <v>706.4</v>
      </c>
      <c r="O10" s="127"/>
      <c r="P10" s="121">
        <f t="shared" si="3"/>
        <v>706.9</v>
      </c>
      <c r="Q10" s="127">
        <v>706.9</v>
      </c>
      <c r="R10" s="127"/>
      <c r="S10" s="121">
        <f t="shared" si="4"/>
        <v>672.1</v>
      </c>
      <c r="T10" s="127">
        <v>672.1</v>
      </c>
      <c r="U10" s="127"/>
      <c r="V10" s="295">
        <f t="shared" si="5"/>
        <v>4.7</v>
      </c>
    </row>
    <row r="11" spans="1:22" ht="15" customHeight="1">
      <c r="A11" s="145">
        <v>6</v>
      </c>
      <c r="B11" s="79" t="s">
        <v>53</v>
      </c>
      <c r="C11" s="79" t="s">
        <v>108</v>
      </c>
      <c r="D11" s="55">
        <v>2</v>
      </c>
      <c r="E11" s="55"/>
      <c r="F11" s="56">
        <v>169</v>
      </c>
      <c r="G11" s="121">
        <f t="shared" si="0"/>
        <v>652.2</v>
      </c>
      <c r="H11" s="127">
        <v>652.2</v>
      </c>
      <c r="I11" s="127"/>
      <c r="J11" s="121">
        <f t="shared" si="1"/>
        <v>703.5</v>
      </c>
      <c r="K11" s="127">
        <v>703.5</v>
      </c>
      <c r="L11" s="127"/>
      <c r="M11" s="121">
        <f t="shared" si="2"/>
        <v>715.5</v>
      </c>
      <c r="N11" s="127">
        <v>715.5</v>
      </c>
      <c r="O11" s="127"/>
      <c r="P11" s="121">
        <f t="shared" si="3"/>
        <v>708.8</v>
      </c>
      <c r="Q11" s="127">
        <v>708.8</v>
      </c>
      <c r="R11" s="127"/>
      <c r="S11" s="121">
        <f t="shared" si="4"/>
        <v>721.4</v>
      </c>
      <c r="T11" s="127">
        <v>721.4</v>
      </c>
      <c r="U11" s="127"/>
      <c r="V11" s="295">
        <f t="shared" si="5"/>
        <v>4.268639053254438</v>
      </c>
    </row>
    <row r="12" spans="1:22" ht="15" customHeight="1">
      <c r="A12" s="145">
        <v>7</v>
      </c>
      <c r="B12" s="79" t="s">
        <v>53</v>
      </c>
      <c r="C12" s="79" t="s">
        <v>108</v>
      </c>
      <c r="D12" s="55">
        <v>3</v>
      </c>
      <c r="E12" s="55"/>
      <c r="F12" s="56">
        <f>'[2]МКД'!$H$69</f>
        <v>49</v>
      </c>
      <c r="G12" s="121">
        <f t="shared" si="0"/>
        <v>211.3</v>
      </c>
      <c r="H12" s="127">
        <v>211.3</v>
      </c>
      <c r="I12" s="127"/>
      <c r="J12" s="121">
        <f t="shared" si="1"/>
        <v>235.9</v>
      </c>
      <c r="K12" s="127">
        <v>235.9</v>
      </c>
      <c r="L12" s="127"/>
      <c r="M12" s="121">
        <f t="shared" si="2"/>
        <v>235.4</v>
      </c>
      <c r="N12" s="127">
        <v>235.4</v>
      </c>
      <c r="O12" s="127"/>
      <c r="P12" s="121">
        <f t="shared" si="3"/>
        <v>245.1</v>
      </c>
      <c r="Q12" s="127">
        <v>245.1</v>
      </c>
      <c r="R12" s="127"/>
      <c r="S12" s="121">
        <f t="shared" si="4"/>
        <v>250.7</v>
      </c>
      <c r="T12" s="127">
        <v>250.7</v>
      </c>
      <c r="U12" s="127"/>
      <c r="V12" s="295">
        <f t="shared" si="5"/>
        <v>5.116326530612245</v>
      </c>
    </row>
    <row r="13" spans="1:22" ht="15" customHeight="1">
      <c r="A13" s="145">
        <v>8</v>
      </c>
      <c r="B13" s="79" t="s">
        <v>53</v>
      </c>
      <c r="C13" s="79" t="s">
        <v>108</v>
      </c>
      <c r="D13" s="55">
        <v>6</v>
      </c>
      <c r="E13" s="55"/>
      <c r="F13" s="56">
        <v>133</v>
      </c>
      <c r="G13" s="121">
        <f t="shared" si="0"/>
        <v>419.2</v>
      </c>
      <c r="H13" s="127">
        <v>419.2</v>
      </c>
      <c r="I13" s="127"/>
      <c r="J13" s="121">
        <f t="shared" si="1"/>
        <v>444.8</v>
      </c>
      <c r="K13" s="127">
        <v>444.8</v>
      </c>
      <c r="L13" s="127"/>
      <c r="M13" s="121">
        <f t="shared" si="2"/>
        <v>421</v>
      </c>
      <c r="N13" s="127">
        <v>421</v>
      </c>
      <c r="O13" s="127"/>
      <c r="P13" s="121">
        <f t="shared" si="3"/>
        <v>444.8</v>
      </c>
      <c r="Q13" s="127">
        <v>444.8</v>
      </c>
      <c r="R13" s="127"/>
      <c r="S13" s="121">
        <f t="shared" si="4"/>
        <v>424.5</v>
      </c>
      <c r="T13" s="127">
        <v>424.5</v>
      </c>
      <c r="U13" s="127"/>
      <c r="V13" s="295">
        <f t="shared" si="5"/>
        <v>3.191729323308271</v>
      </c>
    </row>
    <row r="14" spans="1:22" ht="15" customHeight="1">
      <c r="A14" s="145">
        <v>9</v>
      </c>
      <c r="B14" s="79" t="s">
        <v>53</v>
      </c>
      <c r="C14" s="91" t="s">
        <v>108</v>
      </c>
      <c r="D14" s="56">
        <v>8</v>
      </c>
      <c r="E14" s="55"/>
      <c r="F14" s="83">
        <f>'[2]МКД'!$H$228</f>
        <v>98</v>
      </c>
      <c r="G14" s="121">
        <f t="shared" si="0"/>
        <v>1406.52</v>
      </c>
      <c r="H14" s="127">
        <v>951.6</v>
      </c>
      <c r="I14" s="127">
        <v>454.92</v>
      </c>
      <c r="J14" s="121">
        <f t="shared" si="1"/>
        <v>887.72</v>
      </c>
      <c r="K14" s="127">
        <v>887.72</v>
      </c>
      <c r="L14" s="127"/>
      <c r="M14" s="121">
        <f t="shared" si="2"/>
        <v>937.2</v>
      </c>
      <c r="N14" s="127">
        <v>937.2</v>
      </c>
      <c r="O14" s="127"/>
      <c r="P14" s="121">
        <f t="shared" si="3"/>
        <v>810.8</v>
      </c>
      <c r="Q14" s="127">
        <v>810.8</v>
      </c>
      <c r="R14" s="127"/>
      <c r="S14" s="121">
        <f t="shared" si="4"/>
        <v>796.8</v>
      </c>
      <c r="T14" s="127">
        <v>796.8</v>
      </c>
      <c r="U14" s="127"/>
      <c r="V14" s="295">
        <f t="shared" si="5"/>
        <v>8.130612244897959</v>
      </c>
    </row>
    <row r="15" spans="1:22" ht="15" customHeight="1">
      <c r="A15" s="145">
        <v>10</v>
      </c>
      <c r="B15" s="79" t="s">
        <v>53</v>
      </c>
      <c r="C15" s="79" t="s">
        <v>49</v>
      </c>
      <c r="D15" s="55">
        <v>10</v>
      </c>
      <c r="E15" s="55"/>
      <c r="F15" s="56">
        <v>12</v>
      </c>
      <c r="G15" s="121">
        <f t="shared" si="0"/>
        <v>72.3</v>
      </c>
      <c r="H15" s="127">
        <v>72.3</v>
      </c>
      <c r="I15" s="162"/>
      <c r="J15" s="121">
        <f t="shared" si="1"/>
        <v>77.2</v>
      </c>
      <c r="K15" s="127">
        <v>77.2</v>
      </c>
      <c r="L15" s="162"/>
      <c r="M15" s="121">
        <f t="shared" si="2"/>
        <v>83.3</v>
      </c>
      <c r="N15" s="127">
        <v>83.3</v>
      </c>
      <c r="O15" s="162"/>
      <c r="P15" s="121">
        <f t="shared" si="3"/>
        <v>91.1</v>
      </c>
      <c r="Q15" s="127">
        <v>91.1</v>
      </c>
      <c r="R15" s="162"/>
      <c r="S15" s="121">
        <f t="shared" si="4"/>
        <v>85.4</v>
      </c>
      <c r="T15" s="127">
        <v>85.4</v>
      </c>
      <c r="U15" s="162"/>
      <c r="V15" s="295">
        <f t="shared" si="5"/>
        <v>7.116666666666667</v>
      </c>
    </row>
    <row r="16" spans="1:22" ht="15" customHeight="1">
      <c r="A16" s="145">
        <v>11</v>
      </c>
      <c r="B16" s="79" t="s">
        <v>53</v>
      </c>
      <c r="C16" s="79" t="s">
        <v>49</v>
      </c>
      <c r="D16" s="55">
        <v>10</v>
      </c>
      <c r="E16" s="55" t="s">
        <v>17</v>
      </c>
      <c r="F16" s="56">
        <v>30</v>
      </c>
      <c r="G16" s="121">
        <f t="shared" si="0"/>
        <v>106.2</v>
      </c>
      <c r="H16" s="127">
        <v>106.2</v>
      </c>
      <c r="I16" s="162"/>
      <c r="J16" s="121">
        <f t="shared" si="1"/>
        <v>98.6</v>
      </c>
      <c r="K16" s="127">
        <v>98.6</v>
      </c>
      <c r="L16" s="162"/>
      <c r="M16" s="121">
        <f t="shared" si="2"/>
        <v>116.6</v>
      </c>
      <c r="N16" s="127">
        <v>116.6</v>
      </c>
      <c r="O16" s="162"/>
      <c r="P16" s="121">
        <f t="shared" si="3"/>
        <v>140.1</v>
      </c>
      <c r="Q16" s="127">
        <v>140.1</v>
      </c>
      <c r="R16" s="162"/>
      <c r="S16" s="121">
        <f t="shared" si="4"/>
        <v>117.5</v>
      </c>
      <c r="T16" s="127">
        <v>117.5</v>
      </c>
      <c r="U16" s="162"/>
      <c r="V16" s="295">
        <f t="shared" si="5"/>
        <v>3.9166666666666665</v>
      </c>
    </row>
    <row r="17" spans="1:22" ht="15" customHeight="1">
      <c r="A17" s="145">
        <v>12</v>
      </c>
      <c r="B17" s="79" t="s">
        <v>53</v>
      </c>
      <c r="C17" s="79" t="s">
        <v>49</v>
      </c>
      <c r="D17" s="55">
        <v>12</v>
      </c>
      <c r="E17" s="55" t="s">
        <v>17</v>
      </c>
      <c r="F17" s="56">
        <v>12</v>
      </c>
      <c r="G17" s="121">
        <f t="shared" si="0"/>
        <v>112</v>
      </c>
      <c r="H17" s="127">
        <v>112</v>
      </c>
      <c r="I17" s="162"/>
      <c r="J17" s="121">
        <f t="shared" si="1"/>
        <v>120.6</v>
      </c>
      <c r="K17" s="127">
        <v>120.6</v>
      </c>
      <c r="L17" s="162"/>
      <c r="M17" s="121">
        <f t="shared" si="2"/>
        <v>122.5</v>
      </c>
      <c r="N17" s="127">
        <v>122.5</v>
      </c>
      <c r="O17" s="162"/>
      <c r="P17" s="121">
        <f t="shared" si="3"/>
        <v>129</v>
      </c>
      <c r="Q17" s="127">
        <v>129</v>
      </c>
      <c r="R17" s="162"/>
      <c r="S17" s="121">
        <f t="shared" si="4"/>
        <v>130.3</v>
      </c>
      <c r="T17" s="127">
        <v>130.3</v>
      </c>
      <c r="U17" s="162"/>
      <c r="V17" s="295">
        <f t="shared" si="5"/>
        <v>10.858333333333334</v>
      </c>
    </row>
    <row r="18" spans="1:22" ht="15" customHeight="1">
      <c r="A18" s="145">
        <v>13</v>
      </c>
      <c r="B18" s="79" t="s">
        <v>53</v>
      </c>
      <c r="C18" s="79" t="s">
        <v>49</v>
      </c>
      <c r="D18" s="55">
        <v>20</v>
      </c>
      <c r="E18" s="55"/>
      <c r="F18" s="56">
        <v>36</v>
      </c>
      <c r="G18" s="121">
        <f t="shared" si="0"/>
        <v>119.2</v>
      </c>
      <c r="H18" s="127">
        <v>119.2</v>
      </c>
      <c r="I18" s="162"/>
      <c r="J18" s="121">
        <f t="shared" si="1"/>
        <v>212.7</v>
      </c>
      <c r="K18" s="127">
        <v>212.7</v>
      </c>
      <c r="L18" s="162"/>
      <c r="M18" s="121">
        <f t="shared" si="2"/>
        <v>212.5</v>
      </c>
      <c r="N18" s="127">
        <v>212.5</v>
      </c>
      <c r="O18" s="162"/>
      <c r="P18" s="121">
        <f t="shared" si="3"/>
        <v>203.1</v>
      </c>
      <c r="Q18" s="127">
        <v>203.1</v>
      </c>
      <c r="R18" s="162"/>
      <c r="S18" s="121">
        <f t="shared" si="4"/>
        <v>218.6</v>
      </c>
      <c r="T18" s="127">
        <v>218.6</v>
      </c>
      <c r="U18" s="162"/>
      <c r="V18" s="295">
        <f t="shared" si="5"/>
        <v>6.072222222222222</v>
      </c>
    </row>
    <row r="19" spans="1:22" ht="15" customHeight="1">
      <c r="A19" s="145">
        <v>14</v>
      </c>
      <c r="B19" s="79" t="s">
        <v>53</v>
      </c>
      <c r="C19" s="79" t="s">
        <v>58</v>
      </c>
      <c r="D19" s="55">
        <v>6</v>
      </c>
      <c r="E19" s="55" t="s">
        <v>18</v>
      </c>
      <c r="F19" s="83">
        <v>183</v>
      </c>
      <c r="G19" s="121">
        <f t="shared" si="0"/>
        <v>561</v>
      </c>
      <c r="H19" s="127">
        <v>561</v>
      </c>
      <c r="I19" s="162"/>
      <c r="J19" s="121">
        <f t="shared" si="1"/>
        <v>613.1</v>
      </c>
      <c r="K19" s="127">
        <v>613.1</v>
      </c>
      <c r="L19" s="162"/>
      <c r="M19" s="121">
        <f t="shared" si="2"/>
        <v>583.2</v>
      </c>
      <c r="N19" s="127">
        <v>583.2</v>
      </c>
      <c r="O19" s="162"/>
      <c r="P19" s="121">
        <f t="shared" si="3"/>
        <v>584</v>
      </c>
      <c r="Q19" s="127">
        <v>584</v>
      </c>
      <c r="R19" s="162"/>
      <c r="S19" s="121">
        <f t="shared" si="4"/>
        <v>590.9</v>
      </c>
      <c r="T19" s="127">
        <v>590.9</v>
      </c>
      <c r="U19" s="162"/>
      <c r="V19" s="295">
        <f t="shared" si="5"/>
        <v>3.2289617486338797</v>
      </c>
    </row>
    <row r="20" spans="1:22" ht="15" customHeight="1">
      <c r="A20" s="145">
        <v>15</v>
      </c>
      <c r="B20" s="79" t="s">
        <v>53</v>
      </c>
      <c r="C20" s="79" t="s">
        <v>29</v>
      </c>
      <c r="D20" s="55">
        <v>2</v>
      </c>
      <c r="E20" s="55"/>
      <c r="F20" s="56">
        <v>68</v>
      </c>
      <c r="G20" s="121">
        <f t="shared" si="0"/>
        <v>385.1</v>
      </c>
      <c r="H20" s="127">
        <v>385.1</v>
      </c>
      <c r="I20" s="162"/>
      <c r="J20" s="121">
        <f t="shared" si="1"/>
        <v>399.8</v>
      </c>
      <c r="K20" s="127">
        <v>399.8</v>
      </c>
      <c r="L20" s="162"/>
      <c r="M20" s="121">
        <f t="shared" si="2"/>
        <v>370.4</v>
      </c>
      <c r="N20" s="127">
        <v>370.4</v>
      </c>
      <c r="O20" s="162"/>
      <c r="P20" s="121">
        <f t="shared" si="3"/>
        <v>372</v>
      </c>
      <c r="Q20" s="127">
        <v>372</v>
      </c>
      <c r="R20" s="162"/>
      <c r="S20" s="121">
        <f t="shared" si="4"/>
        <v>368.7</v>
      </c>
      <c r="T20" s="127">
        <v>368.7</v>
      </c>
      <c r="U20" s="162"/>
      <c r="V20" s="295">
        <f t="shared" si="5"/>
        <v>5.422058823529412</v>
      </c>
    </row>
    <row r="21" spans="1:22" ht="15" customHeight="1">
      <c r="A21" s="145">
        <v>16</v>
      </c>
      <c r="B21" s="79" t="s">
        <v>53</v>
      </c>
      <c r="C21" s="79" t="s">
        <v>51</v>
      </c>
      <c r="D21" s="55">
        <v>1</v>
      </c>
      <c r="E21" s="55"/>
      <c r="F21" s="56">
        <f>'[2]МКД'!$H$181</f>
        <v>24</v>
      </c>
      <c r="G21" s="247">
        <f t="shared" si="0"/>
        <v>42.1</v>
      </c>
      <c r="H21" s="127">
        <v>42.1</v>
      </c>
      <c r="I21" s="127"/>
      <c r="J21" s="247">
        <f t="shared" si="1"/>
        <v>49.3</v>
      </c>
      <c r="K21" s="127">
        <v>49.3</v>
      </c>
      <c r="L21" s="127"/>
      <c r="M21" s="247">
        <f t="shared" si="2"/>
        <v>45.6</v>
      </c>
      <c r="N21" s="127">
        <v>45.6</v>
      </c>
      <c r="O21" s="127"/>
      <c r="P21" s="247">
        <f t="shared" si="3"/>
        <v>47</v>
      </c>
      <c r="Q21" s="127">
        <v>47</v>
      </c>
      <c r="R21" s="127"/>
      <c r="S21" s="247">
        <f t="shared" si="4"/>
        <v>45.3</v>
      </c>
      <c r="T21" s="127">
        <v>45.3</v>
      </c>
      <c r="U21" s="127"/>
      <c r="V21" s="295">
        <f t="shared" si="5"/>
        <v>1.8875</v>
      </c>
    </row>
    <row r="22" spans="1:26" ht="15">
      <c r="A22" s="97">
        <v>17</v>
      </c>
      <c r="B22" s="79" t="s">
        <v>53</v>
      </c>
      <c r="C22" s="79" t="s">
        <v>51</v>
      </c>
      <c r="D22" s="55">
        <v>3</v>
      </c>
      <c r="E22" s="55"/>
      <c r="F22" s="56">
        <f>'[2]МКД'!$H$192</f>
        <v>24</v>
      </c>
      <c r="G22" s="121">
        <f t="shared" si="0"/>
        <v>89</v>
      </c>
      <c r="H22" s="127">
        <v>89</v>
      </c>
      <c r="I22" s="127"/>
      <c r="J22" s="121">
        <f t="shared" si="1"/>
        <v>101.4</v>
      </c>
      <c r="K22" s="127">
        <v>101.4</v>
      </c>
      <c r="L22" s="127"/>
      <c r="M22" s="121">
        <f t="shared" si="2"/>
        <v>104.4</v>
      </c>
      <c r="N22" s="127">
        <v>104.4</v>
      </c>
      <c r="O22" s="127"/>
      <c r="P22" s="121">
        <f t="shared" si="3"/>
        <v>109.8</v>
      </c>
      <c r="Q22" s="127">
        <v>109.8</v>
      </c>
      <c r="R22" s="127"/>
      <c r="S22" s="121">
        <f t="shared" si="4"/>
        <v>96.7</v>
      </c>
      <c r="T22" s="127">
        <v>96.7</v>
      </c>
      <c r="U22" s="127"/>
      <c r="V22" s="295">
        <f t="shared" si="5"/>
        <v>4.029166666666667</v>
      </c>
      <c r="Z22" s="58"/>
    </row>
    <row r="23" spans="1:26" ht="15">
      <c r="A23" s="97">
        <v>18</v>
      </c>
      <c r="B23" s="79" t="s">
        <v>53</v>
      </c>
      <c r="C23" s="79" t="s">
        <v>51</v>
      </c>
      <c r="D23" s="55">
        <v>3</v>
      </c>
      <c r="E23" s="55" t="s">
        <v>17</v>
      </c>
      <c r="F23" s="56">
        <v>36</v>
      </c>
      <c r="G23" s="121">
        <f t="shared" si="0"/>
        <v>118</v>
      </c>
      <c r="H23" s="127">
        <v>118</v>
      </c>
      <c r="I23" s="127"/>
      <c r="J23" s="121">
        <f t="shared" si="1"/>
        <v>143.7</v>
      </c>
      <c r="K23" s="127">
        <v>143.7</v>
      </c>
      <c r="L23" s="127"/>
      <c r="M23" s="121">
        <f t="shared" si="2"/>
        <v>139.1</v>
      </c>
      <c r="N23" s="127">
        <v>139.1</v>
      </c>
      <c r="O23" s="127"/>
      <c r="P23" s="121">
        <f t="shared" si="3"/>
        <v>149.8</v>
      </c>
      <c r="Q23" s="127">
        <v>149.8</v>
      </c>
      <c r="R23" s="127"/>
      <c r="S23" s="121">
        <f t="shared" si="4"/>
        <v>158.6</v>
      </c>
      <c r="T23" s="127">
        <v>158.6</v>
      </c>
      <c r="U23" s="127"/>
      <c r="V23" s="295">
        <f t="shared" si="5"/>
        <v>4.405555555555555</v>
      </c>
      <c r="Z23" s="58"/>
    </row>
    <row r="24" spans="1:26" ht="15">
      <c r="A24" s="97">
        <v>19</v>
      </c>
      <c r="B24" s="79" t="s">
        <v>53</v>
      </c>
      <c r="C24" s="79" t="s">
        <v>51</v>
      </c>
      <c r="D24" s="55">
        <v>8</v>
      </c>
      <c r="E24" s="55"/>
      <c r="F24" s="56">
        <v>15</v>
      </c>
      <c r="G24" s="121">
        <f t="shared" si="0"/>
        <v>90.4</v>
      </c>
      <c r="H24" s="127">
        <v>90.4</v>
      </c>
      <c r="I24" s="127"/>
      <c r="J24" s="121">
        <f t="shared" si="1"/>
        <v>103.8</v>
      </c>
      <c r="K24" s="127">
        <v>103.8</v>
      </c>
      <c r="L24" s="127"/>
      <c r="M24" s="121">
        <f t="shared" si="2"/>
        <v>99.4</v>
      </c>
      <c r="N24" s="127">
        <v>99.4</v>
      </c>
      <c r="O24" s="127"/>
      <c r="P24" s="121">
        <f t="shared" si="3"/>
        <v>93.1</v>
      </c>
      <c r="Q24" s="127">
        <v>93.1</v>
      </c>
      <c r="R24" s="127"/>
      <c r="S24" s="121">
        <f t="shared" si="4"/>
        <v>72.7</v>
      </c>
      <c r="T24" s="127">
        <v>72.7</v>
      </c>
      <c r="U24" s="127"/>
      <c r="V24" s="295">
        <f t="shared" si="5"/>
        <v>4.846666666666667</v>
      </c>
      <c r="Z24" s="58"/>
    </row>
    <row r="25" spans="1:26" ht="15">
      <c r="A25" s="97">
        <v>20</v>
      </c>
      <c r="B25" s="79" t="s">
        <v>53</v>
      </c>
      <c r="C25" s="79" t="s">
        <v>51</v>
      </c>
      <c r="D25" s="55">
        <v>9</v>
      </c>
      <c r="E25" s="55"/>
      <c r="F25" s="56">
        <v>60</v>
      </c>
      <c r="G25" s="121">
        <f>H25+I25</f>
        <v>205.6</v>
      </c>
      <c r="H25" s="127">
        <v>205.6</v>
      </c>
      <c r="I25" s="127"/>
      <c r="J25" s="121">
        <f>K25+L25</f>
        <v>221.8</v>
      </c>
      <c r="K25" s="127">
        <v>221.8</v>
      </c>
      <c r="L25" s="127"/>
      <c r="M25" s="121">
        <f>N25+O25</f>
        <v>230.8</v>
      </c>
      <c r="N25" s="127">
        <v>230.8</v>
      </c>
      <c r="O25" s="127"/>
      <c r="P25" s="121">
        <f>Q25+R25</f>
        <v>241.2</v>
      </c>
      <c r="Q25" s="127">
        <v>241.2</v>
      </c>
      <c r="R25" s="127"/>
      <c r="S25" s="121">
        <f>T25+U25</f>
        <v>224.4</v>
      </c>
      <c r="T25" s="127">
        <v>224.4</v>
      </c>
      <c r="U25" s="127"/>
      <c r="V25" s="295">
        <f t="shared" si="5"/>
        <v>3.74</v>
      </c>
      <c r="Z25" s="58"/>
    </row>
    <row r="26" spans="1:29" s="61" customFormat="1" ht="15">
      <c r="A26" s="70"/>
      <c r="B26" s="60" t="s">
        <v>8</v>
      </c>
      <c r="C26" s="60"/>
      <c r="D26" s="70"/>
      <c r="E26" s="70"/>
      <c r="F26" s="70">
        <f aca="true" t="shared" si="6" ref="F26:L26">SUM(F6:F25)</f>
        <v>1460</v>
      </c>
      <c r="G26" s="78">
        <f t="shared" si="6"/>
        <v>7017.320000000001</v>
      </c>
      <c r="H26" s="78">
        <f t="shared" si="6"/>
        <v>6227.200000000001</v>
      </c>
      <c r="I26" s="78">
        <f t="shared" si="6"/>
        <v>790.12</v>
      </c>
      <c r="J26" s="78">
        <f t="shared" si="6"/>
        <v>6802.600000000001</v>
      </c>
      <c r="K26" s="78">
        <f t="shared" si="6"/>
        <v>6802.600000000001</v>
      </c>
      <c r="L26" s="78">
        <f t="shared" si="6"/>
        <v>0</v>
      </c>
      <c r="M26" s="78">
        <f aca="true" t="shared" si="7" ref="M26:R26">SUM(M6:M25)</f>
        <v>6718</v>
      </c>
      <c r="N26" s="78">
        <f t="shared" si="7"/>
        <v>6718</v>
      </c>
      <c r="O26" s="78">
        <f t="shared" si="7"/>
        <v>0</v>
      </c>
      <c r="P26" s="78">
        <f t="shared" si="7"/>
        <v>6656.700000000002</v>
      </c>
      <c r="Q26" s="78">
        <f t="shared" si="7"/>
        <v>6656.700000000002</v>
      </c>
      <c r="R26" s="78">
        <f t="shared" si="7"/>
        <v>0</v>
      </c>
      <c r="S26" s="78">
        <f>SUM(S6:S25)</f>
        <v>6543.699999999999</v>
      </c>
      <c r="T26" s="78">
        <f>SUM(T6:T25)</f>
        <v>6543.699999999999</v>
      </c>
      <c r="U26" s="78">
        <f>SUM(U6:U25)</f>
        <v>0</v>
      </c>
      <c r="V26" s="78"/>
      <c r="X26" s="98"/>
      <c r="Y26" s="98"/>
      <c r="Z26" s="98"/>
      <c r="AA26" s="58"/>
      <c r="AB26" s="58"/>
      <c r="AC26" s="58"/>
    </row>
  </sheetData>
  <sheetProtection/>
  <mergeCells count="24">
    <mergeCell ref="A3:A5"/>
    <mergeCell ref="B3:B5"/>
    <mergeCell ref="C3:E3"/>
    <mergeCell ref="C4:C5"/>
    <mergeCell ref="D4:D5"/>
    <mergeCell ref="J3:L3"/>
    <mergeCell ref="E4:E5"/>
    <mergeCell ref="S4:S5"/>
    <mergeCell ref="P3:R3"/>
    <mergeCell ref="P4:P5"/>
    <mergeCell ref="Q4:R4"/>
    <mergeCell ref="K4:L4"/>
    <mergeCell ref="F3:F5"/>
    <mergeCell ref="J4:J5"/>
    <mergeCell ref="T4:U4"/>
    <mergeCell ref="B1:V1"/>
    <mergeCell ref="V3:V5"/>
    <mergeCell ref="G3:I3"/>
    <mergeCell ref="G4:G5"/>
    <mergeCell ref="H4:I4"/>
    <mergeCell ref="M3:O3"/>
    <mergeCell ref="M4:M5"/>
    <mergeCell ref="N4:O4"/>
    <mergeCell ref="S3:U3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V9"/>
  <sheetViews>
    <sheetView zoomScalePageLayoutView="0" workbookViewId="0" topLeftCell="A1">
      <selection activeCell="S5" sqref="S5:U5"/>
    </sheetView>
  </sheetViews>
  <sheetFormatPr defaultColWidth="9.140625" defaultRowHeight="15" outlineLevelCol="1"/>
  <cols>
    <col min="1" max="1" width="5.00390625" style="0" customWidth="1"/>
    <col min="2" max="2" width="25.140625" style="0" customWidth="1"/>
    <col min="4" max="4" width="9.140625" style="10" customWidth="1"/>
    <col min="5" max="5" width="8.00390625" style="10" customWidth="1"/>
    <col min="6" max="6" width="10.8515625" style="10" customWidth="1"/>
    <col min="7" max="9" width="9.140625" style="10" hidden="1" customWidth="1" outlineLevel="1"/>
    <col min="10" max="10" width="9.140625" style="10" hidden="1" customWidth="1" outlineLevel="1" collapsed="1"/>
    <col min="11" max="12" width="9.140625" style="10" hidden="1" customWidth="1" outlineLevel="1"/>
    <col min="13" max="13" width="9.140625" style="10" hidden="1" customWidth="1" outlineLevel="1" collapsed="1"/>
    <col min="14" max="15" width="9.140625" style="10" hidden="1" customWidth="1" outlineLevel="1"/>
    <col min="16" max="16" width="9.140625" style="10" hidden="1" customWidth="1" outlineLevel="1" collapsed="1"/>
    <col min="17" max="18" width="9.140625" style="10" hidden="1" customWidth="1" outlineLevel="1"/>
    <col min="19" max="19" width="9.140625" style="10" customWidth="1" collapsed="1"/>
    <col min="20" max="21" width="9.140625" style="10" customWidth="1"/>
    <col min="22" max="22" width="11.00390625" style="10" customWidth="1"/>
  </cols>
  <sheetData>
    <row r="2" spans="2:22" ht="32.25" customHeight="1">
      <c r="B2" s="397" t="s">
        <v>10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4" ht="15">
      <c r="V4" s="10" t="s">
        <v>9</v>
      </c>
    </row>
    <row r="5" spans="1:22" ht="47.25" customHeight="1">
      <c r="A5" s="394" t="s">
        <v>0</v>
      </c>
      <c r="B5" s="394" t="s">
        <v>12</v>
      </c>
      <c r="C5" s="394" t="s">
        <v>1</v>
      </c>
      <c r="D5" s="394"/>
      <c r="E5" s="394"/>
      <c r="F5" s="395" t="s">
        <v>61</v>
      </c>
      <c r="G5" s="392" t="s">
        <v>137</v>
      </c>
      <c r="H5" s="393"/>
      <c r="I5" s="393"/>
      <c r="J5" s="392" t="s">
        <v>141</v>
      </c>
      <c r="K5" s="393"/>
      <c r="L5" s="393"/>
      <c r="M5" s="392" t="s">
        <v>143</v>
      </c>
      <c r="N5" s="393"/>
      <c r="O5" s="393"/>
      <c r="P5" s="392" t="s">
        <v>146</v>
      </c>
      <c r="Q5" s="393"/>
      <c r="R5" s="393"/>
      <c r="S5" s="392" t="s">
        <v>150</v>
      </c>
      <c r="T5" s="393"/>
      <c r="U5" s="393"/>
      <c r="V5" s="393" t="s">
        <v>84</v>
      </c>
    </row>
    <row r="6" spans="1:22" ht="15">
      <c r="A6" s="394"/>
      <c r="B6" s="394"/>
      <c r="C6" s="394" t="s">
        <v>2</v>
      </c>
      <c r="D6" s="394" t="s">
        <v>3</v>
      </c>
      <c r="E6" s="394" t="s">
        <v>4</v>
      </c>
      <c r="F6" s="396"/>
      <c r="G6" s="391" t="s">
        <v>5</v>
      </c>
      <c r="H6" s="391" t="s">
        <v>11</v>
      </c>
      <c r="I6" s="391"/>
      <c r="J6" s="391" t="s">
        <v>5</v>
      </c>
      <c r="K6" s="391" t="s">
        <v>11</v>
      </c>
      <c r="L6" s="391"/>
      <c r="M6" s="391" t="s">
        <v>5</v>
      </c>
      <c r="N6" s="391" t="s">
        <v>11</v>
      </c>
      <c r="O6" s="391"/>
      <c r="P6" s="391" t="s">
        <v>5</v>
      </c>
      <c r="Q6" s="391" t="s">
        <v>11</v>
      </c>
      <c r="R6" s="391"/>
      <c r="S6" s="391" t="s">
        <v>5</v>
      </c>
      <c r="T6" s="391" t="s">
        <v>11</v>
      </c>
      <c r="U6" s="391"/>
      <c r="V6" s="393"/>
    </row>
    <row r="7" spans="1:22" ht="60" customHeight="1">
      <c r="A7" s="395"/>
      <c r="B7" s="395"/>
      <c r="C7" s="395"/>
      <c r="D7" s="395"/>
      <c r="E7" s="395"/>
      <c r="F7" s="396"/>
      <c r="G7" s="391"/>
      <c r="H7" s="191" t="s">
        <v>6</v>
      </c>
      <c r="I7" s="191" t="s">
        <v>7</v>
      </c>
      <c r="J7" s="391"/>
      <c r="K7" s="191" t="s">
        <v>6</v>
      </c>
      <c r="L7" s="191" t="s">
        <v>7</v>
      </c>
      <c r="M7" s="391"/>
      <c r="N7" s="191" t="s">
        <v>6</v>
      </c>
      <c r="O7" s="191" t="s">
        <v>7</v>
      </c>
      <c r="P7" s="391"/>
      <c r="Q7" s="191" t="s">
        <v>6</v>
      </c>
      <c r="R7" s="191" t="s">
        <v>7</v>
      </c>
      <c r="S7" s="391"/>
      <c r="T7" s="191" t="s">
        <v>6</v>
      </c>
      <c r="U7" s="191" t="s">
        <v>7</v>
      </c>
      <c r="V7" s="393"/>
    </row>
    <row r="8" spans="1:22" ht="15">
      <c r="A8" s="21">
        <v>1</v>
      </c>
      <c r="B8" s="32" t="s">
        <v>88</v>
      </c>
      <c r="C8" s="32" t="s">
        <v>16</v>
      </c>
      <c r="D8" s="21">
        <v>39</v>
      </c>
      <c r="E8" s="20"/>
      <c r="F8" s="20">
        <v>75</v>
      </c>
      <c r="G8" s="44">
        <f>H8+I8</f>
        <v>674.3</v>
      </c>
      <c r="H8" s="44">
        <v>253</v>
      </c>
      <c r="I8" s="44">
        <v>421.3</v>
      </c>
      <c r="J8" s="44">
        <f>K8+L8</f>
        <v>780.8</v>
      </c>
      <c r="K8" s="44">
        <v>262.5</v>
      </c>
      <c r="L8" s="44">
        <v>518.3</v>
      </c>
      <c r="M8" s="44">
        <f>N8+O8</f>
        <v>764.8</v>
      </c>
      <c r="N8" s="44">
        <v>275.8</v>
      </c>
      <c r="O8" s="44">
        <v>489</v>
      </c>
      <c r="P8" s="44">
        <f>Q8+R8</f>
        <v>726.1</v>
      </c>
      <c r="Q8" s="44">
        <v>280.8</v>
      </c>
      <c r="R8" s="44">
        <v>445.3</v>
      </c>
      <c r="S8" s="44">
        <f>T8+U8</f>
        <v>716.4000000000001</v>
      </c>
      <c r="T8" s="44">
        <v>292.8</v>
      </c>
      <c r="U8" s="44">
        <v>423.6</v>
      </c>
      <c r="V8" s="25">
        <f>S8/F8</f>
        <v>9.552000000000001</v>
      </c>
    </row>
    <row r="9" spans="1:22" s="8" customFormat="1" ht="15">
      <c r="A9" s="23"/>
      <c r="B9" s="33" t="s">
        <v>8</v>
      </c>
      <c r="C9" s="23"/>
      <c r="D9" s="22"/>
      <c r="E9" s="22"/>
      <c r="F9" s="22">
        <f aca="true" t="shared" si="0" ref="F9:L9">SUM(F8)</f>
        <v>75</v>
      </c>
      <c r="G9" s="24">
        <f t="shared" si="0"/>
        <v>674.3</v>
      </c>
      <c r="H9" s="24">
        <f t="shared" si="0"/>
        <v>253</v>
      </c>
      <c r="I9" s="24">
        <f t="shared" si="0"/>
        <v>421.3</v>
      </c>
      <c r="J9" s="24">
        <f t="shared" si="0"/>
        <v>780.8</v>
      </c>
      <c r="K9" s="24">
        <f t="shared" si="0"/>
        <v>262.5</v>
      </c>
      <c r="L9" s="24">
        <f t="shared" si="0"/>
        <v>518.3</v>
      </c>
      <c r="M9" s="24">
        <f aca="true" t="shared" si="1" ref="M9:R9">SUM(M8)</f>
        <v>764.8</v>
      </c>
      <c r="N9" s="24">
        <f t="shared" si="1"/>
        <v>275.8</v>
      </c>
      <c r="O9" s="24">
        <f t="shared" si="1"/>
        <v>489</v>
      </c>
      <c r="P9" s="24">
        <f t="shared" si="1"/>
        <v>726.1</v>
      </c>
      <c r="Q9" s="24">
        <f t="shared" si="1"/>
        <v>280.8</v>
      </c>
      <c r="R9" s="24">
        <f t="shared" si="1"/>
        <v>445.3</v>
      </c>
      <c r="S9" s="24">
        <f>SUM(S8)</f>
        <v>716.4000000000001</v>
      </c>
      <c r="T9" s="24">
        <f>SUM(T8)</f>
        <v>292.8</v>
      </c>
      <c r="U9" s="24">
        <f>SUM(U8)</f>
        <v>423.6</v>
      </c>
      <c r="V9" s="22"/>
    </row>
  </sheetData>
  <sheetProtection/>
  <mergeCells count="24">
    <mergeCell ref="B2:V2"/>
    <mergeCell ref="V5:V7"/>
    <mergeCell ref="J5:L5"/>
    <mergeCell ref="M5:O5"/>
    <mergeCell ref="M6:M7"/>
    <mergeCell ref="A5:A7"/>
    <mergeCell ref="B5:B7"/>
    <mergeCell ref="C5:E5"/>
    <mergeCell ref="F5:F7"/>
    <mergeCell ref="C6:C7"/>
    <mergeCell ref="N6:O6"/>
    <mergeCell ref="J6:J7"/>
    <mergeCell ref="G5:I5"/>
    <mergeCell ref="E6:E7"/>
    <mergeCell ref="D6:D7"/>
    <mergeCell ref="K6:L6"/>
    <mergeCell ref="S5:U5"/>
    <mergeCell ref="S6:S7"/>
    <mergeCell ref="T6:U6"/>
    <mergeCell ref="H6:I6"/>
    <mergeCell ref="G6:G7"/>
    <mergeCell ref="P6:P7"/>
    <mergeCell ref="P5:R5"/>
    <mergeCell ref="Q6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T84"/>
  <sheetViews>
    <sheetView zoomScale="96" zoomScaleNormal="96" zoomScalePageLayoutView="0" workbookViewId="0" topLeftCell="A1">
      <pane xSplit="6" ySplit="5" topLeftCell="P30" activePane="bottomRight" state="frozen"/>
      <selection pane="topLeft" activeCell="A1" sqref="A1"/>
      <selection pane="topRight" activeCell="G1" sqref="G1"/>
      <selection pane="bottomLeft" activeCell="A6" sqref="A6"/>
      <selection pane="bottomRight" activeCell="P3" sqref="P3:R3"/>
    </sheetView>
  </sheetViews>
  <sheetFormatPr defaultColWidth="9.140625" defaultRowHeight="15" outlineLevelRow="1" outlineLevelCol="1"/>
  <cols>
    <col min="1" max="1" width="5.00390625" style="28" customWidth="1"/>
    <col min="2" max="2" width="21.28125" style="99" customWidth="1"/>
    <col min="3" max="3" width="19.8515625" style="99" customWidth="1"/>
    <col min="4" max="4" width="10.8515625" style="39" customWidth="1"/>
    <col min="5" max="5" width="9.8515625" style="39" customWidth="1"/>
    <col min="6" max="6" width="11.57421875" style="39" customWidth="1"/>
    <col min="7" max="9" width="11.7109375" style="244" hidden="1" customWidth="1" outlineLevel="1"/>
    <col min="10" max="10" width="11.7109375" style="244" hidden="1" customWidth="1" outlineLevel="1" collapsed="1"/>
    <col min="11" max="12" width="11.7109375" style="244" hidden="1" customWidth="1" outlineLevel="1"/>
    <col min="13" max="13" width="11.7109375" style="244" hidden="1" customWidth="1" outlineLevel="1" collapsed="1"/>
    <col min="14" max="15" width="11.7109375" style="244" hidden="1" customWidth="1" outlineLevel="1"/>
    <col min="16" max="16" width="11.7109375" style="244" customWidth="1" collapsed="1"/>
    <col min="17" max="18" width="11.7109375" style="244" customWidth="1"/>
    <col min="19" max="19" width="11.7109375" style="39" customWidth="1"/>
    <col min="20" max="22" width="9.140625" style="28" customWidth="1"/>
    <col min="23" max="23" width="18.421875" style="28" customWidth="1"/>
    <col min="24" max="16384" width="9.140625" style="28" customWidth="1"/>
  </cols>
  <sheetData>
    <row r="1" spans="2:19" ht="15">
      <c r="B1" s="398" t="s">
        <v>10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</row>
    <row r="2" ht="15">
      <c r="S2" s="100" t="s">
        <v>9</v>
      </c>
    </row>
    <row r="3" spans="1:20" ht="35.25" customHeight="1">
      <c r="A3" s="358" t="s">
        <v>0</v>
      </c>
      <c r="B3" s="373" t="s">
        <v>12</v>
      </c>
      <c r="C3" s="358" t="s">
        <v>1</v>
      </c>
      <c r="D3" s="358"/>
      <c r="E3" s="358"/>
      <c r="F3" s="373" t="s">
        <v>61</v>
      </c>
      <c r="G3" s="368" t="s">
        <v>141</v>
      </c>
      <c r="H3" s="368"/>
      <c r="I3" s="368"/>
      <c r="J3" s="368" t="s">
        <v>143</v>
      </c>
      <c r="K3" s="368"/>
      <c r="L3" s="368"/>
      <c r="M3" s="368" t="s">
        <v>146</v>
      </c>
      <c r="N3" s="368"/>
      <c r="O3" s="368"/>
      <c r="P3" s="368" t="s">
        <v>150</v>
      </c>
      <c r="Q3" s="368"/>
      <c r="R3" s="368"/>
      <c r="S3" s="399" t="s">
        <v>84</v>
      </c>
      <c r="T3" s="101"/>
    </row>
    <row r="4" spans="1:20" ht="15">
      <c r="A4" s="358"/>
      <c r="B4" s="374"/>
      <c r="C4" s="373" t="s">
        <v>2</v>
      </c>
      <c r="D4" s="358" t="s">
        <v>3</v>
      </c>
      <c r="E4" s="358" t="s">
        <v>4</v>
      </c>
      <c r="F4" s="374"/>
      <c r="G4" s="376" t="s">
        <v>5</v>
      </c>
      <c r="H4" s="377" t="s">
        <v>11</v>
      </c>
      <c r="I4" s="378"/>
      <c r="J4" s="376" t="s">
        <v>5</v>
      </c>
      <c r="K4" s="377" t="s">
        <v>11</v>
      </c>
      <c r="L4" s="378"/>
      <c r="M4" s="376" t="s">
        <v>5</v>
      </c>
      <c r="N4" s="377" t="s">
        <v>11</v>
      </c>
      <c r="O4" s="378"/>
      <c r="P4" s="376" t="s">
        <v>5</v>
      </c>
      <c r="Q4" s="377" t="s">
        <v>11</v>
      </c>
      <c r="R4" s="378"/>
      <c r="S4" s="400"/>
      <c r="T4" s="101"/>
    </row>
    <row r="5" spans="1:20" ht="45" customHeight="1">
      <c r="A5" s="358"/>
      <c r="B5" s="375"/>
      <c r="C5" s="375"/>
      <c r="D5" s="358"/>
      <c r="E5" s="358"/>
      <c r="F5" s="375"/>
      <c r="G5" s="376"/>
      <c r="H5" s="54" t="s">
        <v>6</v>
      </c>
      <c r="I5" s="54" t="s">
        <v>7</v>
      </c>
      <c r="J5" s="376"/>
      <c r="K5" s="54" t="s">
        <v>6</v>
      </c>
      <c r="L5" s="54" t="s">
        <v>7</v>
      </c>
      <c r="M5" s="376"/>
      <c r="N5" s="54" t="s">
        <v>6</v>
      </c>
      <c r="O5" s="54" t="s">
        <v>7</v>
      </c>
      <c r="P5" s="376"/>
      <c r="Q5" s="54" t="s">
        <v>6</v>
      </c>
      <c r="R5" s="54" t="s">
        <v>7</v>
      </c>
      <c r="S5" s="401"/>
      <c r="T5" s="101"/>
    </row>
    <row r="6" spans="1:20" ht="15.75" customHeight="1">
      <c r="A6" s="159">
        <v>1</v>
      </c>
      <c r="B6" s="102" t="s">
        <v>91</v>
      </c>
      <c r="C6" s="103" t="s">
        <v>47</v>
      </c>
      <c r="D6" s="104">
        <v>2</v>
      </c>
      <c r="E6" s="159"/>
      <c r="F6" s="160">
        <v>12</v>
      </c>
      <c r="G6" s="64">
        <f>H6+I6</f>
        <v>60.32</v>
      </c>
      <c r="H6" s="64">
        <v>60.32</v>
      </c>
      <c r="I6" s="64"/>
      <c r="J6" s="64">
        <f>K6+L6</f>
        <v>61.36</v>
      </c>
      <c r="K6" s="64">
        <v>61.36</v>
      </c>
      <c r="L6" s="64"/>
      <c r="M6" s="64">
        <f>N6+O6</f>
        <v>60.14</v>
      </c>
      <c r="N6" s="64">
        <v>60.14</v>
      </c>
      <c r="O6" s="64"/>
      <c r="P6" s="64">
        <f>Q6+R6</f>
        <v>59.12</v>
      </c>
      <c r="Q6" s="64">
        <v>59.12</v>
      </c>
      <c r="R6" s="64"/>
      <c r="S6" s="64">
        <f>P6/F6</f>
        <v>4.926666666666667</v>
      </c>
      <c r="T6" s="101"/>
    </row>
    <row r="7" spans="1:20" ht="15" customHeight="1">
      <c r="A7" s="145">
        <v>2</v>
      </c>
      <c r="B7" s="102" t="s">
        <v>91</v>
      </c>
      <c r="C7" s="103" t="s">
        <v>47</v>
      </c>
      <c r="D7" s="104">
        <v>4</v>
      </c>
      <c r="E7" s="97"/>
      <c r="F7" s="97">
        <v>12</v>
      </c>
      <c r="G7" s="64">
        <f aca="true" t="shared" si="0" ref="G7:G51">H7+I7</f>
        <v>146.93</v>
      </c>
      <c r="H7" s="64">
        <v>88.92</v>
      </c>
      <c r="I7" s="64">
        <v>58.01</v>
      </c>
      <c r="J7" s="64">
        <f aca="true" t="shared" si="1" ref="J7:J51">K7+L7</f>
        <v>146.25</v>
      </c>
      <c r="K7" s="64">
        <v>90.22</v>
      </c>
      <c r="L7" s="64">
        <v>56.03</v>
      </c>
      <c r="M7" s="64">
        <f aca="true" t="shared" si="2" ref="M7:M51">N7+O7</f>
        <v>152.23</v>
      </c>
      <c r="N7" s="64">
        <v>96.91</v>
      </c>
      <c r="O7" s="64">
        <v>55.32</v>
      </c>
      <c r="P7" s="64">
        <f aca="true" t="shared" si="3" ref="P7:P51">Q7+R7</f>
        <v>152.41</v>
      </c>
      <c r="Q7" s="64">
        <v>97.45</v>
      </c>
      <c r="R7" s="64">
        <v>54.96</v>
      </c>
      <c r="S7" s="64">
        <f aca="true" t="shared" si="4" ref="S7:S70">P7/F7</f>
        <v>12.700833333333334</v>
      </c>
      <c r="T7" s="101"/>
    </row>
    <row r="8" spans="1:20" ht="15" customHeight="1">
      <c r="A8" s="174">
        <v>3</v>
      </c>
      <c r="B8" s="102" t="s">
        <v>91</v>
      </c>
      <c r="C8" s="103" t="s">
        <v>47</v>
      </c>
      <c r="D8" s="104">
        <v>8</v>
      </c>
      <c r="E8" s="97"/>
      <c r="F8" s="97">
        <v>12</v>
      </c>
      <c r="G8" s="64">
        <f t="shared" si="0"/>
        <v>41.12</v>
      </c>
      <c r="H8" s="64">
        <v>41.12</v>
      </c>
      <c r="I8" s="64"/>
      <c r="J8" s="64">
        <f t="shared" si="1"/>
        <v>42.13</v>
      </c>
      <c r="K8" s="64">
        <v>42.13</v>
      </c>
      <c r="L8" s="64"/>
      <c r="M8" s="64">
        <f t="shared" si="2"/>
        <v>45.33</v>
      </c>
      <c r="N8" s="64">
        <v>45.33</v>
      </c>
      <c r="O8" s="64"/>
      <c r="P8" s="64">
        <f t="shared" si="3"/>
        <v>46.33</v>
      </c>
      <c r="Q8" s="64">
        <v>46.33</v>
      </c>
      <c r="R8" s="64"/>
      <c r="S8" s="64">
        <f t="shared" si="4"/>
        <v>3.8608333333333333</v>
      </c>
      <c r="T8" s="101"/>
    </row>
    <row r="9" spans="1:20" ht="15" customHeight="1">
      <c r="A9" s="174">
        <v>4</v>
      </c>
      <c r="B9" s="102" t="s">
        <v>91</v>
      </c>
      <c r="C9" s="103" t="s">
        <v>94</v>
      </c>
      <c r="D9" s="104">
        <v>1</v>
      </c>
      <c r="E9" s="97"/>
      <c r="F9" s="97">
        <v>8</v>
      </c>
      <c r="G9" s="64">
        <f t="shared" si="0"/>
        <v>85.22</v>
      </c>
      <c r="H9" s="64">
        <v>85.22</v>
      </c>
      <c r="I9" s="64"/>
      <c r="J9" s="64">
        <f t="shared" si="1"/>
        <v>86.32</v>
      </c>
      <c r="K9" s="64">
        <v>86.32</v>
      </c>
      <c r="L9" s="64"/>
      <c r="M9" s="64">
        <f t="shared" si="2"/>
        <v>90.15</v>
      </c>
      <c r="N9" s="64">
        <v>90.15</v>
      </c>
      <c r="O9" s="64"/>
      <c r="P9" s="64">
        <f t="shared" si="3"/>
        <v>89.45</v>
      </c>
      <c r="Q9" s="64">
        <v>89.45</v>
      </c>
      <c r="R9" s="64"/>
      <c r="S9" s="64">
        <f t="shared" si="4"/>
        <v>11.18125</v>
      </c>
      <c r="T9" s="101"/>
    </row>
    <row r="10" spans="1:20" ht="15" customHeight="1">
      <c r="A10" s="174">
        <v>5</v>
      </c>
      <c r="B10" s="102" t="s">
        <v>91</v>
      </c>
      <c r="C10" s="103" t="s">
        <v>94</v>
      </c>
      <c r="D10" s="104">
        <v>2</v>
      </c>
      <c r="E10" s="97"/>
      <c r="F10" s="97">
        <v>8</v>
      </c>
      <c r="G10" s="64">
        <f t="shared" si="0"/>
        <v>47.12</v>
      </c>
      <c r="H10" s="64">
        <v>47.12</v>
      </c>
      <c r="I10" s="64"/>
      <c r="J10" s="64">
        <f t="shared" si="1"/>
        <v>48.78</v>
      </c>
      <c r="K10" s="64">
        <v>48.78</v>
      </c>
      <c r="L10" s="64"/>
      <c r="M10" s="64">
        <f t="shared" si="2"/>
        <v>47.96</v>
      </c>
      <c r="N10" s="64">
        <v>47.96</v>
      </c>
      <c r="O10" s="64"/>
      <c r="P10" s="64">
        <f t="shared" si="3"/>
        <v>48.79</v>
      </c>
      <c r="Q10" s="64">
        <v>48.79</v>
      </c>
      <c r="R10" s="64"/>
      <c r="S10" s="64">
        <f t="shared" si="4"/>
        <v>6.09875</v>
      </c>
      <c r="T10" s="101"/>
    </row>
    <row r="11" spans="1:20" ht="15" customHeight="1">
      <c r="A11" s="174">
        <v>6</v>
      </c>
      <c r="B11" s="102" t="s">
        <v>91</v>
      </c>
      <c r="C11" s="103" t="s">
        <v>94</v>
      </c>
      <c r="D11" s="104">
        <v>5</v>
      </c>
      <c r="E11" s="97"/>
      <c r="F11" s="97">
        <v>12</v>
      </c>
      <c r="G11" s="64">
        <f t="shared" si="0"/>
        <v>61.45</v>
      </c>
      <c r="H11" s="64">
        <v>61.45</v>
      </c>
      <c r="I11" s="64"/>
      <c r="J11" s="64">
        <f t="shared" si="1"/>
        <v>62.17</v>
      </c>
      <c r="K11" s="64">
        <v>62.17</v>
      </c>
      <c r="L11" s="64"/>
      <c r="M11" s="64">
        <f t="shared" si="2"/>
        <v>70.12</v>
      </c>
      <c r="N11" s="64">
        <v>70.12</v>
      </c>
      <c r="O11" s="64"/>
      <c r="P11" s="64">
        <f t="shared" si="3"/>
        <v>73.16</v>
      </c>
      <c r="Q11" s="64">
        <v>73.16</v>
      </c>
      <c r="R11" s="64"/>
      <c r="S11" s="64">
        <f t="shared" si="4"/>
        <v>6.096666666666667</v>
      </c>
      <c r="T11" s="101"/>
    </row>
    <row r="12" spans="1:20" ht="15" customHeight="1">
      <c r="A12" s="174">
        <v>7</v>
      </c>
      <c r="B12" s="102" t="s">
        <v>91</v>
      </c>
      <c r="C12" s="103" t="s">
        <v>64</v>
      </c>
      <c r="D12" s="104">
        <v>28</v>
      </c>
      <c r="E12" s="97"/>
      <c r="F12" s="97">
        <v>8</v>
      </c>
      <c r="G12" s="64">
        <f t="shared" si="0"/>
        <v>60.34</v>
      </c>
      <c r="H12" s="64">
        <v>58.78</v>
      </c>
      <c r="I12" s="64">
        <v>1.56</v>
      </c>
      <c r="J12" s="64">
        <f t="shared" si="1"/>
        <v>61.61</v>
      </c>
      <c r="K12" s="64">
        <v>59.22</v>
      </c>
      <c r="L12" s="64">
        <v>2.39</v>
      </c>
      <c r="M12" s="64">
        <f t="shared" si="2"/>
        <v>67.69</v>
      </c>
      <c r="N12" s="64">
        <v>62.33</v>
      </c>
      <c r="O12" s="64">
        <v>5.36</v>
      </c>
      <c r="P12" s="64">
        <f t="shared" si="3"/>
        <v>70.03999999999999</v>
      </c>
      <c r="Q12" s="64">
        <v>63.15</v>
      </c>
      <c r="R12" s="64">
        <v>6.89</v>
      </c>
      <c r="S12" s="64">
        <f t="shared" si="4"/>
        <v>8.754999999999999</v>
      </c>
      <c r="T12" s="101"/>
    </row>
    <row r="13" spans="1:20" ht="15" customHeight="1">
      <c r="A13" s="174">
        <v>8</v>
      </c>
      <c r="B13" s="102" t="s">
        <v>91</v>
      </c>
      <c r="C13" s="103" t="s">
        <v>65</v>
      </c>
      <c r="D13" s="104">
        <v>3</v>
      </c>
      <c r="E13" s="97"/>
      <c r="F13" s="97">
        <v>12</v>
      </c>
      <c r="G13" s="64">
        <f t="shared" si="0"/>
        <v>105.99</v>
      </c>
      <c r="H13" s="64">
        <v>105.99</v>
      </c>
      <c r="I13" s="64"/>
      <c r="J13" s="64">
        <f t="shared" si="1"/>
        <v>100.1</v>
      </c>
      <c r="K13" s="64">
        <v>100.1</v>
      </c>
      <c r="L13" s="64"/>
      <c r="M13" s="64">
        <f t="shared" si="2"/>
        <v>99.02</v>
      </c>
      <c r="N13" s="64">
        <v>99.02</v>
      </c>
      <c r="O13" s="64"/>
      <c r="P13" s="64">
        <f t="shared" si="3"/>
        <v>99.63</v>
      </c>
      <c r="Q13" s="64">
        <v>99.63</v>
      </c>
      <c r="R13" s="64"/>
      <c r="S13" s="64">
        <f t="shared" si="4"/>
        <v>8.3025</v>
      </c>
      <c r="T13" s="101"/>
    </row>
    <row r="14" spans="1:20" ht="15" customHeight="1">
      <c r="A14" s="174">
        <v>9</v>
      </c>
      <c r="B14" s="102" t="s">
        <v>91</v>
      </c>
      <c r="C14" s="103" t="s">
        <v>65</v>
      </c>
      <c r="D14" s="104">
        <v>5</v>
      </c>
      <c r="E14" s="97"/>
      <c r="F14" s="97">
        <v>12</v>
      </c>
      <c r="G14" s="64">
        <f t="shared" si="0"/>
        <v>11.96</v>
      </c>
      <c r="H14" s="64">
        <v>11.96</v>
      </c>
      <c r="I14" s="64"/>
      <c r="J14" s="64">
        <f t="shared" si="1"/>
        <v>12.22</v>
      </c>
      <c r="K14" s="64">
        <v>12.22</v>
      </c>
      <c r="L14" s="64"/>
      <c r="M14" s="64">
        <f t="shared" si="2"/>
        <v>13.44</v>
      </c>
      <c r="N14" s="64">
        <v>13.44</v>
      </c>
      <c r="O14" s="64"/>
      <c r="P14" s="64">
        <f t="shared" si="3"/>
        <v>14.18</v>
      </c>
      <c r="Q14" s="64">
        <v>14.18</v>
      </c>
      <c r="R14" s="64"/>
      <c r="S14" s="64">
        <f t="shared" si="4"/>
        <v>1.1816666666666666</v>
      </c>
      <c r="T14" s="101"/>
    </row>
    <row r="15" spans="1:20" ht="15" customHeight="1">
      <c r="A15" s="174">
        <v>10</v>
      </c>
      <c r="B15" s="102" t="s">
        <v>91</v>
      </c>
      <c r="C15" s="103" t="s">
        <v>65</v>
      </c>
      <c r="D15" s="104">
        <v>7</v>
      </c>
      <c r="E15" s="97"/>
      <c r="F15" s="97">
        <v>12</v>
      </c>
      <c r="G15" s="64">
        <f t="shared" si="0"/>
        <v>93.78</v>
      </c>
      <c r="H15" s="64">
        <v>93.78</v>
      </c>
      <c r="I15" s="64"/>
      <c r="J15" s="64">
        <f t="shared" si="1"/>
        <v>94.03</v>
      </c>
      <c r="K15" s="64">
        <v>94.03</v>
      </c>
      <c r="L15" s="64"/>
      <c r="M15" s="64">
        <f t="shared" si="2"/>
        <v>95.01</v>
      </c>
      <c r="N15" s="64">
        <v>95.01</v>
      </c>
      <c r="O15" s="64"/>
      <c r="P15" s="64">
        <f t="shared" si="3"/>
        <v>96.13</v>
      </c>
      <c r="Q15" s="64">
        <v>96.13</v>
      </c>
      <c r="R15" s="64"/>
      <c r="S15" s="64">
        <f t="shared" si="4"/>
        <v>8.010833333333332</v>
      </c>
      <c r="T15" s="101"/>
    </row>
    <row r="16" spans="1:20" ht="15" customHeight="1">
      <c r="A16" s="174">
        <v>11</v>
      </c>
      <c r="B16" s="102" t="s">
        <v>91</v>
      </c>
      <c r="C16" s="103" t="s">
        <v>65</v>
      </c>
      <c r="D16" s="104">
        <v>8</v>
      </c>
      <c r="E16" s="97"/>
      <c r="F16" s="97">
        <v>12</v>
      </c>
      <c r="G16" s="64">
        <f t="shared" si="0"/>
        <v>52.45</v>
      </c>
      <c r="H16" s="64">
        <v>52.45</v>
      </c>
      <c r="I16" s="64"/>
      <c r="J16" s="64">
        <f t="shared" si="1"/>
        <v>51.78</v>
      </c>
      <c r="K16" s="64">
        <v>51.78</v>
      </c>
      <c r="L16" s="64"/>
      <c r="M16" s="64">
        <f t="shared" si="2"/>
        <v>52.85</v>
      </c>
      <c r="N16" s="64">
        <v>52.85</v>
      </c>
      <c r="O16" s="64"/>
      <c r="P16" s="64">
        <f t="shared" si="3"/>
        <v>52.14</v>
      </c>
      <c r="Q16" s="64">
        <v>52.14</v>
      </c>
      <c r="R16" s="64"/>
      <c r="S16" s="64">
        <f t="shared" si="4"/>
        <v>4.345</v>
      </c>
      <c r="T16" s="101"/>
    </row>
    <row r="17" spans="1:20" ht="15" customHeight="1">
      <c r="A17" s="174">
        <v>12</v>
      </c>
      <c r="B17" s="102" t="s">
        <v>91</v>
      </c>
      <c r="C17" s="103" t="s">
        <v>66</v>
      </c>
      <c r="D17" s="104">
        <v>2</v>
      </c>
      <c r="E17" s="97"/>
      <c r="F17" s="97">
        <v>8</v>
      </c>
      <c r="G17" s="64">
        <f t="shared" si="0"/>
        <v>76.08</v>
      </c>
      <c r="H17" s="64">
        <v>76.08</v>
      </c>
      <c r="I17" s="64"/>
      <c r="J17" s="64">
        <f t="shared" si="1"/>
        <v>77.18</v>
      </c>
      <c r="K17" s="64">
        <v>77.18</v>
      </c>
      <c r="L17" s="64"/>
      <c r="M17" s="64">
        <f t="shared" si="2"/>
        <v>77.12</v>
      </c>
      <c r="N17" s="64">
        <v>77.12</v>
      </c>
      <c r="O17" s="64"/>
      <c r="P17" s="64">
        <f t="shared" si="3"/>
        <v>82.15</v>
      </c>
      <c r="Q17" s="64">
        <v>82.15</v>
      </c>
      <c r="R17" s="64"/>
      <c r="S17" s="64">
        <f t="shared" si="4"/>
        <v>10.26875</v>
      </c>
      <c r="T17" s="101"/>
    </row>
    <row r="18" spans="1:20" ht="15" customHeight="1">
      <c r="A18" s="174">
        <v>13</v>
      </c>
      <c r="B18" s="102" t="s">
        <v>91</v>
      </c>
      <c r="C18" s="103" t="s">
        <v>16</v>
      </c>
      <c r="D18" s="104">
        <v>30</v>
      </c>
      <c r="E18" s="97"/>
      <c r="F18" s="97">
        <v>20</v>
      </c>
      <c r="G18" s="64">
        <f t="shared" si="0"/>
        <v>187.35</v>
      </c>
      <c r="H18" s="64">
        <v>168.13</v>
      </c>
      <c r="I18" s="64">
        <v>19.22</v>
      </c>
      <c r="J18" s="64">
        <f t="shared" si="1"/>
        <v>189.75</v>
      </c>
      <c r="K18" s="64">
        <v>170.96</v>
      </c>
      <c r="L18" s="64">
        <v>18.79</v>
      </c>
      <c r="M18" s="64">
        <f t="shared" si="2"/>
        <v>191.1</v>
      </c>
      <c r="N18" s="64">
        <v>172.31</v>
      </c>
      <c r="O18" s="64">
        <v>18.79</v>
      </c>
      <c r="P18" s="64">
        <f t="shared" si="3"/>
        <v>193.57</v>
      </c>
      <c r="Q18" s="64">
        <v>175.03</v>
      </c>
      <c r="R18" s="64">
        <v>18.54</v>
      </c>
      <c r="S18" s="64">
        <f t="shared" si="4"/>
        <v>9.6785</v>
      </c>
      <c r="T18" s="101"/>
    </row>
    <row r="19" spans="1:20" ht="15" customHeight="1">
      <c r="A19" s="174">
        <v>14</v>
      </c>
      <c r="B19" s="102" t="s">
        <v>91</v>
      </c>
      <c r="C19" s="106" t="s">
        <v>16</v>
      </c>
      <c r="D19" s="104">
        <v>32</v>
      </c>
      <c r="E19" s="97"/>
      <c r="F19" s="97">
        <v>12</v>
      </c>
      <c r="G19" s="64">
        <f t="shared" si="0"/>
        <v>199.02</v>
      </c>
      <c r="H19" s="64">
        <v>172.99</v>
      </c>
      <c r="I19" s="64">
        <v>26.03</v>
      </c>
      <c r="J19" s="64">
        <f t="shared" si="1"/>
        <v>202.93</v>
      </c>
      <c r="K19" s="64">
        <v>177.47</v>
      </c>
      <c r="L19" s="64">
        <v>25.46</v>
      </c>
      <c r="M19" s="64">
        <f t="shared" si="2"/>
        <v>203.03</v>
      </c>
      <c r="N19" s="64">
        <v>178.05</v>
      </c>
      <c r="O19" s="64">
        <v>24.98</v>
      </c>
      <c r="P19" s="64">
        <f t="shared" si="3"/>
        <v>205.8</v>
      </c>
      <c r="Q19" s="64">
        <v>181.15</v>
      </c>
      <c r="R19" s="64">
        <v>24.65</v>
      </c>
      <c r="S19" s="64">
        <f t="shared" si="4"/>
        <v>17.150000000000002</v>
      </c>
      <c r="T19" s="101"/>
    </row>
    <row r="20" spans="1:20" ht="15" customHeight="1">
      <c r="A20" s="174">
        <v>15</v>
      </c>
      <c r="B20" s="102" t="s">
        <v>91</v>
      </c>
      <c r="C20" s="103" t="s">
        <v>16</v>
      </c>
      <c r="D20" s="104">
        <v>48</v>
      </c>
      <c r="E20" s="97"/>
      <c r="F20" s="97">
        <v>12</v>
      </c>
      <c r="G20" s="64">
        <f t="shared" si="0"/>
        <v>60.61</v>
      </c>
      <c r="H20" s="64">
        <v>50.47</v>
      </c>
      <c r="I20" s="64">
        <v>10.14</v>
      </c>
      <c r="J20" s="64">
        <f t="shared" si="1"/>
        <v>58.300000000000004</v>
      </c>
      <c r="K20" s="64">
        <v>49.13</v>
      </c>
      <c r="L20" s="64">
        <v>9.17</v>
      </c>
      <c r="M20" s="64">
        <f t="shared" si="2"/>
        <v>58.72</v>
      </c>
      <c r="N20" s="64">
        <v>50.22</v>
      </c>
      <c r="O20" s="64">
        <v>8.5</v>
      </c>
      <c r="P20" s="64">
        <f t="shared" si="3"/>
        <v>57.2</v>
      </c>
      <c r="Q20" s="64">
        <v>49.18</v>
      </c>
      <c r="R20" s="64">
        <v>8.02</v>
      </c>
      <c r="S20" s="64">
        <f t="shared" si="4"/>
        <v>4.766666666666667</v>
      </c>
      <c r="T20" s="101"/>
    </row>
    <row r="21" spans="1:20" ht="15" customHeight="1">
      <c r="A21" s="174">
        <v>16</v>
      </c>
      <c r="B21" s="102" t="s">
        <v>91</v>
      </c>
      <c r="C21" s="103" t="s">
        <v>16</v>
      </c>
      <c r="D21" s="104">
        <v>49</v>
      </c>
      <c r="E21" s="97" t="s">
        <v>17</v>
      </c>
      <c r="F21" s="97">
        <v>12</v>
      </c>
      <c r="G21" s="64">
        <f t="shared" si="0"/>
        <v>85.96</v>
      </c>
      <c r="H21" s="64">
        <v>85.96</v>
      </c>
      <c r="I21" s="64"/>
      <c r="J21" s="64">
        <f t="shared" si="1"/>
        <v>84.22</v>
      </c>
      <c r="K21" s="64">
        <v>84.22</v>
      </c>
      <c r="L21" s="64"/>
      <c r="M21" s="64">
        <f t="shared" si="2"/>
        <v>88.22</v>
      </c>
      <c r="N21" s="64">
        <v>88.22</v>
      </c>
      <c r="O21" s="64"/>
      <c r="P21" s="64">
        <f t="shared" si="3"/>
        <v>88.92</v>
      </c>
      <c r="Q21" s="64">
        <v>88.92</v>
      </c>
      <c r="R21" s="64"/>
      <c r="S21" s="64">
        <f t="shared" si="4"/>
        <v>7.41</v>
      </c>
      <c r="T21" s="101"/>
    </row>
    <row r="22" spans="1:20" ht="15" customHeight="1">
      <c r="A22" s="174">
        <v>17</v>
      </c>
      <c r="B22" s="102" t="s">
        <v>91</v>
      </c>
      <c r="C22" s="103" t="s">
        <v>16</v>
      </c>
      <c r="D22" s="104">
        <v>52</v>
      </c>
      <c r="E22" s="97" t="s">
        <v>18</v>
      </c>
      <c r="F22" s="97">
        <v>12</v>
      </c>
      <c r="G22" s="64">
        <f t="shared" si="0"/>
        <v>82.13</v>
      </c>
      <c r="H22" s="64">
        <v>82.13</v>
      </c>
      <c r="I22" s="64"/>
      <c r="J22" s="64">
        <f t="shared" si="1"/>
        <v>81.79</v>
      </c>
      <c r="K22" s="64">
        <v>81.79</v>
      </c>
      <c r="L22" s="64"/>
      <c r="M22" s="64">
        <f t="shared" si="2"/>
        <v>82.14</v>
      </c>
      <c r="N22" s="64">
        <v>82.14</v>
      </c>
      <c r="O22" s="64"/>
      <c r="P22" s="64">
        <f t="shared" si="3"/>
        <v>81.78</v>
      </c>
      <c r="Q22" s="64">
        <v>81.78</v>
      </c>
      <c r="R22" s="64"/>
      <c r="S22" s="64">
        <f t="shared" si="4"/>
        <v>6.815</v>
      </c>
      <c r="T22" s="101"/>
    </row>
    <row r="23" spans="1:20" ht="15" customHeight="1">
      <c r="A23" s="174">
        <v>18</v>
      </c>
      <c r="B23" s="102" t="s">
        <v>91</v>
      </c>
      <c r="C23" s="103" t="s">
        <v>16</v>
      </c>
      <c r="D23" s="104">
        <v>54</v>
      </c>
      <c r="E23" s="97" t="s">
        <v>17</v>
      </c>
      <c r="F23" s="97">
        <v>12</v>
      </c>
      <c r="G23" s="64">
        <f t="shared" si="0"/>
        <v>93.78</v>
      </c>
      <c r="H23" s="64">
        <v>93.78</v>
      </c>
      <c r="I23" s="64"/>
      <c r="J23" s="64">
        <f t="shared" si="1"/>
        <v>94.46</v>
      </c>
      <c r="K23" s="64">
        <v>94.46</v>
      </c>
      <c r="L23" s="64"/>
      <c r="M23" s="64">
        <f t="shared" si="2"/>
        <v>96.13</v>
      </c>
      <c r="N23" s="64">
        <v>96.13</v>
      </c>
      <c r="O23" s="64"/>
      <c r="P23" s="64">
        <f t="shared" si="3"/>
        <v>95.46</v>
      </c>
      <c r="Q23" s="64">
        <v>95.46</v>
      </c>
      <c r="R23" s="64"/>
      <c r="S23" s="64">
        <f t="shared" si="4"/>
        <v>7.954999999999999</v>
      </c>
      <c r="T23" s="101"/>
    </row>
    <row r="24" spans="1:20" ht="15" customHeight="1">
      <c r="A24" s="174">
        <v>19</v>
      </c>
      <c r="B24" s="102" t="s">
        <v>91</v>
      </c>
      <c r="C24" s="103" t="s">
        <v>16</v>
      </c>
      <c r="D24" s="104">
        <v>56</v>
      </c>
      <c r="E24" s="97" t="s">
        <v>18</v>
      </c>
      <c r="F24" s="97">
        <v>12</v>
      </c>
      <c r="G24" s="64">
        <f t="shared" si="0"/>
        <v>52.87</v>
      </c>
      <c r="H24" s="64">
        <v>52.87</v>
      </c>
      <c r="I24" s="64"/>
      <c r="J24" s="64">
        <f t="shared" si="1"/>
        <v>51.44</v>
      </c>
      <c r="K24" s="64">
        <v>51.44</v>
      </c>
      <c r="L24" s="64"/>
      <c r="M24" s="64">
        <f t="shared" si="2"/>
        <v>53.44</v>
      </c>
      <c r="N24" s="64">
        <v>53.44</v>
      </c>
      <c r="O24" s="64"/>
      <c r="P24" s="64">
        <f t="shared" si="3"/>
        <v>55.49</v>
      </c>
      <c r="Q24" s="64">
        <v>55.49</v>
      </c>
      <c r="R24" s="64"/>
      <c r="S24" s="64">
        <f t="shared" si="4"/>
        <v>4.6241666666666665</v>
      </c>
      <c r="T24" s="101"/>
    </row>
    <row r="25" spans="1:20" ht="15" customHeight="1">
      <c r="A25" s="174">
        <v>20</v>
      </c>
      <c r="B25" s="102" t="s">
        <v>91</v>
      </c>
      <c r="C25" s="103" t="s">
        <v>49</v>
      </c>
      <c r="D25" s="104">
        <v>4</v>
      </c>
      <c r="E25" s="97"/>
      <c r="F25" s="97">
        <v>12</v>
      </c>
      <c r="G25" s="64">
        <f t="shared" si="0"/>
        <v>54.23</v>
      </c>
      <c r="H25" s="64">
        <v>54.23</v>
      </c>
      <c r="I25" s="64"/>
      <c r="J25" s="64">
        <f t="shared" si="1"/>
        <v>55.05</v>
      </c>
      <c r="K25" s="64">
        <v>55.05</v>
      </c>
      <c r="L25" s="64"/>
      <c r="M25" s="64">
        <f t="shared" si="2"/>
        <v>56.03</v>
      </c>
      <c r="N25" s="64">
        <v>56.03</v>
      </c>
      <c r="O25" s="64"/>
      <c r="P25" s="64">
        <f t="shared" si="3"/>
        <v>55.12</v>
      </c>
      <c r="Q25" s="64">
        <v>55.12</v>
      </c>
      <c r="R25" s="64"/>
      <c r="S25" s="64">
        <f t="shared" si="4"/>
        <v>4.593333333333333</v>
      </c>
      <c r="T25" s="101"/>
    </row>
    <row r="26" spans="1:20" ht="15" customHeight="1">
      <c r="A26" s="174">
        <v>21</v>
      </c>
      <c r="B26" s="102" t="s">
        <v>91</v>
      </c>
      <c r="C26" s="103" t="s">
        <v>49</v>
      </c>
      <c r="D26" s="104">
        <v>8</v>
      </c>
      <c r="E26" s="97" t="s">
        <v>17</v>
      </c>
      <c r="F26" s="97">
        <v>12</v>
      </c>
      <c r="G26" s="64">
        <f t="shared" si="0"/>
        <v>64.98</v>
      </c>
      <c r="H26" s="64">
        <v>64.98</v>
      </c>
      <c r="I26" s="64"/>
      <c r="J26" s="64">
        <f t="shared" si="1"/>
        <v>65.79</v>
      </c>
      <c r="K26" s="64">
        <v>65.79</v>
      </c>
      <c r="L26" s="64"/>
      <c r="M26" s="64">
        <f t="shared" si="2"/>
        <v>66.24</v>
      </c>
      <c r="N26" s="64">
        <v>66.24</v>
      </c>
      <c r="O26" s="64"/>
      <c r="P26" s="64">
        <f t="shared" si="3"/>
        <v>67.49</v>
      </c>
      <c r="Q26" s="64">
        <v>67.49</v>
      </c>
      <c r="R26" s="64"/>
      <c r="S26" s="64">
        <f t="shared" si="4"/>
        <v>5.6241666666666665</v>
      </c>
      <c r="T26" s="101"/>
    </row>
    <row r="27" spans="1:20" ht="15" customHeight="1">
      <c r="A27" s="174">
        <v>22</v>
      </c>
      <c r="B27" s="102" t="s">
        <v>91</v>
      </c>
      <c r="C27" s="103" t="s">
        <v>49</v>
      </c>
      <c r="D27" s="104">
        <v>12</v>
      </c>
      <c r="E27" s="97"/>
      <c r="F27" s="97">
        <v>12</v>
      </c>
      <c r="G27" s="64">
        <f t="shared" si="0"/>
        <v>119.24000000000001</v>
      </c>
      <c r="H27" s="64">
        <v>89.12</v>
      </c>
      <c r="I27" s="64">
        <v>30.12</v>
      </c>
      <c r="J27" s="64">
        <f t="shared" si="1"/>
        <v>119.00999999999999</v>
      </c>
      <c r="K27" s="64">
        <v>90.22</v>
      </c>
      <c r="L27" s="64">
        <v>28.79</v>
      </c>
      <c r="M27" s="64">
        <f t="shared" si="2"/>
        <v>125.9</v>
      </c>
      <c r="N27" s="64">
        <v>98.44</v>
      </c>
      <c r="O27" s="64">
        <v>27.46</v>
      </c>
      <c r="P27" s="64">
        <f t="shared" si="3"/>
        <v>129.19</v>
      </c>
      <c r="Q27" s="64">
        <v>102.45</v>
      </c>
      <c r="R27" s="64">
        <v>26.74</v>
      </c>
      <c r="S27" s="64">
        <f t="shared" si="4"/>
        <v>10.765833333333333</v>
      </c>
      <c r="T27" s="101"/>
    </row>
    <row r="28" spans="1:20" ht="15" customHeight="1">
      <c r="A28" s="174">
        <v>23</v>
      </c>
      <c r="B28" s="102" t="s">
        <v>91</v>
      </c>
      <c r="C28" s="102" t="s">
        <v>34</v>
      </c>
      <c r="D28" s="97">
        <v>13</v>
      </c>
      <c r="E28" s="97"/>
      <c r="F28" s="97">
        <v>12</v>
      </c>
      <c r="G28" s="64">
        <f t="shared" si="0"/>
        <v>33.19</v>
      </c>
      <c r="H28" s="64">
        <v>33.19</v>
      </c>
      <c r="I28" s="64"/>
      <c r="J28" s="64">
        <f t="shared" si="1"/>
        <v>34.18</v>
      </c>
      <c r="K28" s="64">
        <v>34.18</v>
      </c>
      <c r="L28" s="64"/>
      <c r="M28" s="64">
        <f t="shared" si="2"/>
        <v>36.14</v>
      </c>
      <c r="N28" s="64">
        <v>36.14</v>
      </c>
      <c r="O28" s="64"/>
      <c r="P28" s="64">
        <f t="shared" si="3"/>
        <v>36.14</v>
      </c>
      <c r="Q28" s="64">
        <v>36.14</v>
      </c>
      <c r="R28" s="64"/>
      <c r="S28" s="64">
        <f t="shared" si="4"/>
        <v>3.0116666666666667</v>
      </c>
      <c r="T28" s="101"/>
    </row>
    <row r="29" spans="1:20" ht="15" customHeight="1">
      <c r="A29" s="174">
        <v>24</v>
      </c>
      <c r="B29" s="102" t="s">
        <v>91</v>
      </c>
      <c r="C29" s="102" t="s">
        <v>34</v>
      </c>
      <c r="D29" s="97">
        <v>15</v>
      </c>
      <c r="E29" s="97"/>
      <c r="F29" s="97">
        <v>8</v>
      </c>
      <c r="G29" s="64">
        <f t="shared" si="0"/>
        <v>86.93</v>
      </c>
      <c r="H29" s="64">
        <v>86.93</v>
      </c>
      <c r="I29" s="64"/>
      <c r="J29" s="64">
        <f t="shared" si="1"/>
        <v>87.22</v>
      </c>
      <c r="K29" s="64">
        <v>87.22</v>
      </c>
      <c r="L29" s="64"/>
      <c r="M29" s="64">
        <f t="shared" si="2"/>
        <v>92.05</v>
      </c>
      <c r="N29" s="64">
        <v>92.05</v>
      </c>
      <c r="O29" s="64"/>
      <c r="P29" s="64">
        <f t="shared" si="3"/>
        <v>92.05</v>
      </c>
      <c r="Q29" s="64">
        <v>92.05</v>
      </c>
      <c r="R29" s="64"/>
      <c r="S29" s="64">
        <f t="shared" si="4"/>
        <v>11.50625</v>
      </c>
      <c r="T29" s="101"/>
    </row>
    <row r="30" spans="1:20" ht="15" customHeight="1">
      <c r="A30" s="174">
        <v>25</v>
      </c>
      <c r="B30" s="102" t="s">
        <v>91</v>
      </c>
      <c r="C30" s="102" t="s">
        <v>34</v>
      </c>
      <c r="D30" s="97">
        <v>17</v>
      </c>
      <c r="E30" s="97"/>
      <c r="F30" s="97">
        <v>8</v>
      </c>
      <c r="G30" s="64">
        <f t="shared" si="0"/>
        <v>37.18</v>
      </c>
      <c r="H30" s="64">
        <v>37.18</v>
      </c>
      <c r="I30" s="64"/>
      <c r="J30" s="64">
        <f t="shared" si="1"/>
        <v>36.14</v>
      </c>
      <c r="K30" s="64">
        <v>36.14</v>
      </c>
      <c r="L30" s="64"/>
      <c r="M30" s="64">
        <f t="shared" si="2"/>
        <v>41.67</v>
      </c>
      <c r="N30" s="64">
        <v>41.67</v>
      </c>
      <c r="O30" s="64"/>
      <c r="P30" s="64">
        <f t="shared" si="3"/>
        <v>41.67</v>
      </c>
      <c r="Q30" s="64">
        <v>41.67</v>
      </c>
      <c r="R30" s="64"/>
      <c r="S30" s="64">
        <f t="shared" si="4"/>
        <v>5.20875</v>
      </c>
      <c r="T30" s="101"/>
    </row>
    <row r="31" spans="1:20" ht="15" customHeight="1">
      <c r="A31" s="174">
        <v>26</v>
      </c>
      <c r="B31" s="102" t="s">
        <v>91</v>
      </c>
      <c r="C31" s="102" t="s">
        <v>34</v>
      </c>
      <c r="D31" s="97">
        <v>30</v>
      </c>
      <c r="E31" s="97"/>
      <c r="F31" s="97">
        <v>8</v>
      </c>
      <c r="G31" s="64">
        <f t="shared" si="0"/>
        <v>24.99</v>
      </c>
      <c r="H31" s="64">
        <v>24.99</v>
      </c>
      <c r="I31" s="64"/>
      <c r="J31" s="64">
        <f t="shared" si="1"/>
        <v>24.01</v>
      </c>
      <c r="K31" s="64">
        <v>24.01</v>
      </c>
      <c r="L31" s="64"/>
      <c r="M31" s="64">
        <f t="shared" si="2"/>
        <v>23.12</v>
      </c>
      <c r="N31" s="64">
        <v>23.12</v>
      </c>
      <c r="O31" s="64"/>
      <c r="P31" s="64">
        <f t="shared" si="3"/>
        <v>23.12</v>
      </c>
      <c r="Q31" s="64">
        <v>23.12</v>
      </c>
      <c r="R31" s="64"/>
      <c r="S31" s="64">
        <f t="shared" si="4"/>
        <v>2.89</v>
      </c>
      <c r="T31" s="101"/>
    </row>
    <row r="32" spans="1:20" ht="15" customHeight="1">
      <c r="A32" s="174">
        <v>27</v>
      </c>
      <c r="B32" s="102" t="s">
        <v>91</v>
      </c>
      <c r="C32" s="102" t="s">
        <v>34</v>
      </c>
      <c r="D32" s="97">
        <v>31</v>
      </c>
      <c r="E32" s="97"/>
      <c r="F32" s="97">
        <v>16</v>
      </c>
      <c r="G32" s="64">
        <f t="shared" si="0"/>
        <v>77</v>
      </c>
      <c r="H32" s="64">
        <v>77</v>
      </c>
      <c r="I32" s="64"/>
      <c r="J32" s="64">
        <f t="shared" si="1"/>
        <v>71.08</v>
      </c>
      <c r="K32" s="64">
        <v>71.08</v>
      </c>
      <c r="L32" s="64"/>
      <c r="M32" s="64">
        <f t="shared" si="2"/>
        <v>69.15</v>
      </c>
      <c r="N32" s="64">
        <v>69.15</v>
      </c>
      <c r="O32" s="64"/>
      <c r="P32" s="64">
        <f t="shared" si="3"/>
        <v>69.15</v>
      </c>
      <c r="Q32" s="64">
        <v>69.15</v>
      </c>
      <c r="R32" s="64"/>
      <c r="S32" s="64">
        <f t="shared" si="4"/>
        <v>4.321875</v>
      </c>
      <c r="T32" s="101"/>
    </row>
    <row r="33" spans="1:20" ht="15" customHeight="1">
      <c r="A33" s="174">
        <v>28</v>
      </c>
      <c r="B33" s="102" t="s">
        <v>91</v>
      </c>
      <c r="C33" s="102" t="s">
        <v>57</v>
      </c>
      <c r="D33" s="97">
        <v>17</v>
      </c>
      <c r="E33" s="97"/>
      <c r="F33" s="97">
        <v>12</v>
      </c>
      <c r="G33" s="64">
        <f t="shared" si="0"/>
        <v>46.33</v>
      </c>
      <c r="H33" s="64">
        <v>46.33</v>
      </c>
      <c r="I33" s="64"/>
      <c r="J33" s="64">
        <f t="shared" si="1"/>
        <v>46.12</v>
      </c>
      <c r="K33" s="64">
        <v>46.12</v>
      </c>
      <c r="L33" s="64"/>
      <c r="M33" s="64">
        <f t="shared" si="2"/>
        <v>47.22</v>
      </c>
      <c r="N33" s="64">
        <v>47.22</v>
      </c>
      <c r="O33" s="64"/>
      <c r="P33" s="64">
        <f t="shared" si="3"/>
        <v>47.22</v>
      </c>
      <c r="Q33" s="64">
        <v>47.22</v>
      </c>
      <c r="R33" s="64"/>
      <c r="S33" s="64">
        <f t="shared" si="4"/>
        <v>3.935</v>
      </c>
      <c r="T33" s="101"/>
    </row>
    <row r="34" spans="1:20" ht="15" customHeight="1">
      <c r="A34" s="174">
        <v>29</v>
      </c>
      <c r="B34" s="102" t="s">
        <v>91</v>
      </c>
      <c r="C34" s="102" t="s">
        <v>57</v>
      </c>
      <c r="D34" s="97">
        <v>17</v>
      </c>
      <c r="E34" s="97" t="s">
        <v>17</v>
      </c>
      <c r="F34" s="97">
        <v>12</v>
      </c>
      <c r="G34" s="64">
        <f t="shared" si="0"/>
        <v>68.19</v>
      </c>
      <c r="H34" s="64">
        <v>68.19</v>
      </c>
      <c r="I34" s="64"/>
      <c r="J34" s="64">
        <f t="shared" si="1"/>
        <v>69.78</v>
      </c>
      <c r="K34" s="64">
        <v>69.78</v>
      </c>
      <c r="L34" s="64"/>
      <c r="M34" s="64">
        <f t="shared" si="2"/>
        <v>70.156</v>
      </c>
      <c r="N34" s="64">
        <v>70.156</v>
      </c>
      <c r="O34" s="64"/>
      <c r="P34" s="64">
        <f t="shared" si="3"/>
        <v>70.16</v>
      </c>
      <c r="Q34" s="64">
        <v>70.16</v>
      </c>
      <c r="R34" s="64"/>
      <c r="S34" s="64">
        <f t="shared" si="4"/>
        <v>5.846666666666667</v>
      </c>
      <c r="T34" s="101"/>
    </row>
    <row r="35" spans="1:20" ht="15" customHeight="1">
      <c r="A35" s="174">
        <v>30</v>
      </c>
      <c r="B35" s="102" t="s">
        <v>91</v>
      </c>
      <c r="C35" s="102" t="s">
        <v>57</v>
      </c>
      <c r="D35" s="97">
        <v>19</v>
      </c>
      <c r="E35" s="97"/>
      <c r="F35" s="97">
        <v>12</v>
      </c>
      <c r="G35" s="64">
        <f t="shared" si="0"/>
        <v>97.91</v>
      </c>
      <c r="H35" s="64">
        <v>95.78</v>
      </c>
      <c r="I35" s="64">
        <v>2.13</v>
      </c>
      <c r="J35" s="64">
        <f t="shared" si="1"/>
        <v>96.17</v>
      </c>
      <c r="K35" s="64">
        <v>96.17</v>
      </c>
      <c r="L35" s="64"/>
      <c r="M35" s="64">
        <f t="shared" si="2"/>
        <v>95.78</v>
      </c>
      <c r="N35" s="64">
        <v>95.78</v>
      </c>
      <c r="O35" s="64"/>
      <c r="P35" s="64">
        <f t="shared" si="3"/>
        <v>95.78</v>
      </c>
      <c r="Q35" s="64">
        <v>95.78</v>
      </c>
      <c r="R35" s="64"/>
      <c r="S35" s="64">
        <f t="shared" si="4"/>
        <v>7.9816666666666665</v>
      </c>
      <c r="T35" s="101"/>
    </row>
    <row r="36" spans="1:20" ht="15" customHeight="1">
      <c r="A36" s="174">
        <v>31</v>
      </c>
      <c r="B36" s="102" t="s">
        <v>91</v>
      </c>
      <c r="C36" s="102" t="s">
        <v>57</v>
      </c>
      <c r="D36" s="97">
        <v>19</v>
      </c>
      <c r="E36" s="97" t="s">
        <v>17</v>
      </c>
      <c r="F36" s="97">
        <v>12</v>
      </c>
      <c r="G36" s="64">
        <f t="shared" si="0"/>
        <v>74.47</v>
      </c>
      <c r="H36" s="64">
        <v>65.22</v>
      </c>
      <c r="I36" s="64">
        <v>9.25</v>
      </c>
      <c r="J36" s="64">
        <f t="shared" si="1"/>
        <v>72.28</v>
      </c>
      <c r="K36" s="64">
        <v>64.15</v>
      </c>
      <c r="L36" s="64">
        <v>8.13</v>
      </c>
      <c r="M36" s="64">
        <f t="shared" si="2"/>
        <v>73.71000000000001</v>
      </c>
      <c r="N36" s="64">
        <v>65.78</v>
      </c>
      <c r="O36" s="64">
        <v>7.93</v>
      </c>
      <c r="P36" s="64">
        <f t="shared" si="3"/>
        <v>72.83</v>
      </c>
      <c r="Q36" s="64">
        <v>65.78</v>
      </c>
      <c r="R36" s="64">
        <v>7.05</v>
      </c>
      <c r="S36" s="64">
        <f t="shared" si="4"/>
        <v>6.069166666666667</v>
      </c>
      <c r="T36" s="101"/>
    </row>
    <row r="37" spans="1:20" ht="15" customHeight="1">
      <c r="A37" s="174">
        <v>32</v>
      </c>
      <c r="B37" s="102" t="s">
        <v>91</v>
      </c>
      <c r="C37" s="102" t="s">
        <v>57</v>
      </c>
      <c r="D37" s="97">
        <v>19</v>
      </c>
      <c r="E37" s="97" t="s">
        <v>18</v>
      </c>
      <c r="F37" s="97">
        <v>12</v>
      </c>
      <c r="G37" s="64">
        <f t="shared" si="0"/>
        <v>80.01</v>
      </c>
      <c r="H37" s="64">
        <v>75.93</v>
      </c>
      <c r="I37" s="64">
        <v>4.08</v>
      </c>
      <c r="J37" s="64">
        <f t="shared" si="1"/>
        <v>80.14999999999999</v>
      </c>
      <c r="K37" s="64">
        <v>76.19</v>
      </c>
      <c r="L37" s="64">
        <v>3.96</v>
      </c>
      <c r="M37" s="64">
        <f t="shared" si="2"/>
        <v>80.08</v>
      </c>
      <c r="N37" s="64">
        <v>77.05</v>
      </c>
      <c r="O37" s="64">
        <v>3.03</v>
      </c>
      <c r="P37" s="64">
        <f t="shared" si="3"/>
        <v>79.83</v>
      </c>
      <c r="Q37" s="64">
        <v>77.05</v>
      </c>
      <c r="R37" s="64">
        <v>2.78</v>
      </c>
      <c r="S37" s="64">
        <f t="shared" si="4"/>
        <v>6.6525</v>
      </c>
      <c r="T37" s="101"/>
    </row>
    <row r="38" spans="1:20" ht="15" customHeight="1">
      <c r="A38" s="174">
        <v>33</v>
      </c>
      <c r="B38" s="102" t="s">
        <v>91</v>
      </c>
      <c r="C38" s="102" t="s">
        <v>35</v>
      </c>
      <c r="D38" s="97">
        <v>8</v>
      </c>
      <c r="E38" s="97"/>
      <c r="F38" s="97">
        <v>8</v>
      </c>
      <c r="G38" s="64">
        <f t="shared" si="0"/>
        <v>113.42</v>
      </c>
      <c r="H38" s="64">
        <v>110.64</v>
      </c>
      <c r="I38" s="64">
        <v>2.78</v>
      </c>
      <c r="J38" s="64">
        <f t="shared" si="1"/>
        <v>117.82000000000001</v>
      </c>
      <c r="K38" s="64">
        <v>115.78</v>
      </c>
      <c r="L38" s="64">
        <v>2.04</v>
      </c>
      <c r="M38" s="64">
        <f t="shared" si="2"/>
        <v>127.79</v>
      </c>
      <c r="N38" s="64">
        <v>126.31</v>
      </c>
      <c r="O38" s="64">
        <v>1.48</v>
      </c>
      <c r="P38" s="64">
        <f t="shared" si="3"/>
        <v>132.09</v>
      </c>
      <c r="Q38" s="64">
        <v>131.08</v>
      </c>
      <c r="R38" s="64">
        <v>1.01</v>
      </c>
      <c r="S38" s="64">
        <f t="shared" si="4"/>
        <v>16.51125</v>
      </c>
      <c r="T38" s="101"/>
    </row>
    <row r="39" spans="1:20" ht="15" customHeight="1">
      <c r="A39" s="174">
        <v>34</v>
      </c>
      <c r="B39" s="102" t="s">
        <v>91</v>
      </c>
      <c r="C39" s="102" t="s">
        <v>35</v>
      </c>
      <c r="D39" s="97">
        <v>12</v>
      </c>
      <c r="E39" s="97"/>
      <c r="F39" s="97">
        <v>12</v>
      </c>
      <c r="G39" s="64">
        <f t="shared" si="0"/>
        <v>130.52</v>
      </c>
      <c r="H39" s="64">
        <v>129.78</v>
      </c>
      <c r="I39" s="64">
        <v>0.74</v>
      </c>
      <c r="J39" s="64">
        <f t="shared" si="1"/>
        <v>132.77</v>
      </c>
      <c r="K39" s="64">
        <v>132.77</v>
      </c>
      <c r="L39" s="64"/>
      <c r="M39" s="64">
        <f t="shared" si="2"/>
        <v>138</v>
      </c>
      <c r="N39" s="64">
        <v>138</v>
      </c>
      <c r="O39" s="64"/>
      <c r="P39" s="64">
        <f t="shared" si="3"/>
        <v>140.12</v>
      </c>
      <c r="Q39" s="64">
        <v>140.12</v>
      </c>
      <c r="R39" s="64"/>
      <c r="S39" s="64">
        <f t="shared" si="4"/>
        <v>11.676666666666668</v>
      </c>
      <c r="T39" s="101"/>
    </row>
    <row r="40" spans="1:20" ht="15" customHeight="1">
      <c r="A40" s="174">
        <v>35</v>
      </c>
      <c r="B40" s="102" t="s">
        <v>91</v>
      </c>
      <c r="C40" s="102" t="s">
        <v>35</v>
      </c>
      <c r="D40" s="97">
        <v>15</v>
      </c>
      <c r="E40" s="97"/>
      <c r="F40" s="177">
        <v>12</v>
      </c>
      <c r="G40" s="64">
        <f t="shared" si="0"/>
        <v>45.96</v>
      </c>
      <c r="H40" s="64">
        <v>45.96</v>
      </c>
      <c r="I40" s="64"/>
      <c r="J40" s="64">
        <f t="shared" si="1"/>
        <v>45.03</v>
      </c>
      <c r="K40" s="64">
        <v>45.03</v>
      </c>
      <c r="L40" s="64"/>
      <c r="M40" s="64">
        <f t="shared" si="2"/>
        <v>44.12</v>
      </c>
      <c r="N40" s="64">
        <v>44.12</v>
      </c>
      <c r="O40" s="64"/>
      <c r="P40" s="64">
        <f t="shared" si="3"/>
        <v>43.19</v>
      </c>
      <c r="Q40" s="64">
        <v>43.19</v>
      </c>
      <c r="R40" s="64"/>
      <c r="S40" s="64">
        <f t="shared" si="4"/>
        <v>3.5991666666666666</v>
      </c>
      <c r="T40" s="101"/>
    </row>
    <row r="41" spans="1:20" ht="15" customHeight="1">
      <c r="A41" s="174">
        <v>36</v>
      </c>
      <c r="B41" s="102" t="s">
        <v>91</v>
      </c>
      <c r="C41" s="102" t="s">
        <v>35</v>
      </c>
      <c r="D41" s="97">
        <v>16</v>
      </c>
      <c r="E41" s="97"/>
      <c r="F41" s="177">
        <v>12</v>
      </c>
      <c r="G41" s="64">
        <f t="shared" si="0"/>
        <v>15.45</v>
      </c>
      <c r="H41" s="64">
        <v>15.45</v>
      </c>
      <c r="I41" s="64"/>
      <c r="J41" s="64">
        <f t="shared" si="1"/>
        <v>10.44</v>
      </c>
      <c r="K41" s="64">
        <v>10.44</v>
      </c>
      <c r="L41" s="64"/>
      <c r="M41" s="64">
        <f t="shared" si="2"/>
        <v>9.14</v>
      </c>
      <c r="N41" s="64">
        <v>9.14</v>
      </c>
      <c r="O41" s="64"/>
      <c r="P41" s="64">
        <f t="shared" si="3"/>
        <v>8.25</v>
      </c>
      <c r="Q41" s="64">
        <v>8.25</v>
      </c>
      <c r="R41" s="64"/>
      <c r="S41" s="64">
        <f t="shared" si="4"/>
        <v>0.6875</v>
      </c>
      <c r="T41" s="101"/>
    </row>
    <row r="42" spans="1:20" ht="15" customHeight="1">
      <c r="A42" s="174">
        <v>37</v>
      </c>
      <c r="B42" s="102" t="s">
        <v>91</v>
      </c>
      <c r="C42" s="102" t="s">
        <v>35</v>
      </c>
      <c r="D42" s="97">
        <v>19</v>
      </c>
      <c r="E42" s="97"/>
      <c r="F42" s="177">
        <v>12</v>
      </c>
      <c r="G42" s="64">
        <f t="shared" si="0"/>
        <v>42.96</v>
      </c>
      <c r="H42" s="64">
        <v>42.96</v>
      </c>
      <c r="I42" s="64"/>
      <c r="J42" s="64">
        <f t="shared" si="1"/>
        <v>40.16</v>
      </c>
      <c r="K42" s="64">
        <v>40.16</v>
      </c>
      <c r="L42" s="64"/>
      <c r="M42" s="64">
        <f t="shared" si="2"/>
        <v>39.18</v>
      </c>
      <c r="N42" s="64">
        <v>39.18</v>
      </c>
      <c r="O42" s="64"/>
      <c r="P42" s="64">
        <f t="shared" si="3"/>
        <v>39.02</v>
      </c>
      <c r="Q42" s="64">
        <v>39.02</v>
      </c>
      <c r="R42" s="64"/>
      <c r="S42" s="64">
        <f t="shared" si="4"/>
        <v>3.251666666666667</v>
      </c>
      <c r="T42" s="101"/>
    </row>
    <row r="43" spans="1:20" ht="15" customHeight="1">
      <c r="A43" s="174">
        <v>38</v>
      </c>
      <c r="B43" s="102" t="s">
        <v>91</v>
      </c>
      <c r="C43" s="102" t="s">
        <v>35</v>
      </c>
      <c r="D43" s="97">
        <v>21</v>
      </c>
      <c r="E43" s="97"/>
      <c r="F43" s="177">
        <v>12</v>
      </c>
      <c r="G43" s="64">
        <f t="shared" si="0"/>
        <v>46.17</v>
      </c>
      <c r="H43" s="64">
        <v>46.17</v>
      </c>
      <c r="I43" s="64"/>
      <c r="J43" s="64">
        <f t="shared" si="1"/>
        <v>46</v>
      </c>
      <c r="K43" s="64">
        <v>46</v>
      </c>
      <c r="L43" s="64"/>
      <c r="M43" s="64">
        <f t="shared" si="2"/>
        <v>44.22</v>
      </c>
      <c r="N43" s="64">
        <v>44.22</v>
      </c>
      <c r="O43" s="64"/>
      <c r="P43" s="64">
        <f t="shared" si="3"/>
        <v>43.49</v>
      </c>
      <c r="Q43" s="64">
        <v>43.49</v>
      </c>
      <c r="R43" s="64"/>
      <c r="S43" s="64">
        <f t="shared" si="4"/>
        <v>3.624166666666667</v>
      </c>
      <c r="T43" s="101"/>
    </row>
    <row r="44" spans="1:20" ht="15" customHeight="1">
      <c r="A44" s="174">
        <v>39</v>
      </c>
      <c r="B44" s="102" t="s">
        <v>91</v>
      </c>
      <c r="C44" s="102" t="s">
        <v>35</v>
      </c>
      <c r="D44" s="97">
        <v>23</v>
      </c>
      <c r="E44" s="97"/>
      <c r="F44" s="177">
        <v>12</v>
      </c>
      <c r="G44" s="64">
        <f t="shared" si="0"/>
        <v>52.88</v>
      </c>
      <c r="H44" s="64">
        <v>52.88</v>
      </c>
      <c r="I44" s="64"/>
      <c r="J44" s="64">
        <f t="shared" si="1"/>
        <v>53.46</v>
      </c>
      <c r="K44" s="64">
        <v>53.46</v>
      </c>
      <c r="L44" s="64"/>
      <c r="M44" s="64">
        <f t="shared" si="2"/>
        <v>56.14</v>
      </c>
      <c r="N44" s="64">
        <v>56.14</v>
      </c>
      <c r="O44" s="64"/>
      <c r="P44" s="64">
        <f t="shared" si="3"/>
        <v>56.02</v>
      </c>
      <c r="Q44" s="64">
        <v>56.02</v>
      </c>
      <c r="R44" s="64"/>
      <c r="S44" s="64">
        <f t="shared" si="4"/>
        <v>4.668333333333334</v>
      </c>
      <c r="T44" s="101"/>
    </row>
    <row r="45" spans="1:20" ht="15" customHeight="1">
      <c r="A45" s="174">
        <v>40</v>
      </c>
      <c r="B45" s="102" t="s">
        <v>91</v>
      </c>
      <c r="C45" s="102" t="s">
        <v>35</v>
      </c>
      <c r="D45" s="97">
        <v>24</v>
      </c>
      <c r="E45" s="97" t="s">
        <v>17</v>
      </c>
      <c r="F45" s="97">
        <v>16</v>
      </c>
      <c r="G45" s="64">
        <f t="shared" si="0"/>
        <v>105.96</v>
      </c>
      <c r="H45" s="64">
        <v>105.96</v>
      </c>
      <c r="I45" s="64"/>
      <c r="J45" s="64">
        <f t="shared" si="1"/>
        <v>110.46</v>
      </c>
      <c r="K45" s="64">
        <v>110.46</v>
      </c>
      <c r="L45" s="64"/>
      <c r="M45" s="64">
        <f t="shared" si="2"/>
        <v>128.15</v>
      </c>
      <c r="N45" s="64">
        <v>128.15</v>
      </c>
      <c r="O45" s="64"/>
      <c r="P45" s="64">
        <f t="shared" si="3"/>
        <v>136.45</v>
      </c>
      <c r="Q45" s="64">
        <v>136.45</v>
      </c>
      <c r="R45" s="64"/>
      <c r="S45" s="64">
        <f t="shared" si="4"/>
        <v>8.528125</v>
      </c>
      <c r="T45" s="101"/>
    </row>
    <row r="46" spans="1:20" ht="15" customHeight="1">
      <c r="A46" s="174">
        <v>41</v>
      </c>
      <c r="B46" s="102" t="s">
        <v>91</v>
      </c>
      <c r="C46" s="102" t="s">
        <v>37</v>
      </c>
      <c r="D46" s="97">
        <v>8</v>
      </c>
      <c r="E46" s="97" t="s">
        <v>17</v>
      </c>
      <c r="F46" s="97">
        <v>72</v>
      </c>
      <c r="G46" s="64">
        <f t="shared" si="0"/>
        <v>310.90999999999997</v>
      </c>
      <c r="H46" s="64">
        <v>250.79</v>
      </c>
      <c r="I46" s="64">
        <v>60.12</v>
      </c>
      <c r="J46" s="64">
        <f t="shared" si="1"/>
        <v>323.76</v>
      </c>
      <c r="K46" s="64">
        <v>264.13</v>
      </c>
      <c r="L46" s="64">
        <v>59.63</v>
      </c>
      <c r="M46" s="64">
        <f t="shared" si="2"/>
        <v>348.02</v>
      </c>
      <c r="N46" s="64">
        <v>290.06</v>
      </c>
      <c r="O46" s="64">
        <v>57.96</v>
      </c>
      <c r="P46" s="64">
        <f t="shared" si="3"/>
        <v>353.94</v>
      </c>
      <c r="Q46" s="64">
        <v>297.15</v>
      </c>
      <c r="R46" s="64">
        <v>56.79</v>
      </c>
      <c r="S46" s="64">
        <f t="shared" si="4"/>
        <v>4.9158333333333335</v>
      </c>
      <c r="T46" s="101"/>
    </row>
    <row r="47" spans="1:20" ht="15" customHeight="1">
      <c r="A47" s="174">
        <v>42</v>
      </c>
      <c r="B47" s="102" t="s">
        <v>91</v>
      </c>
      <c r="C47" s="102" t="s">
        <v>69</v>
      </c>
      <c r="D47" s="97">
        <v>7</v>
      </c>
      <c r="E47" s="97"/>
      <c r="F47" s="97">
        <v>12</v>
      </c>
      <c r="G47" s="64">
        <f t="shared" si="0"/>
        <v>0.56</v>
      </c>
      <c r="H47" s="64">
        <v>0.56</v>
      </c>
      <c r="I47" s="64"/>
      <c r="J47" s="64">
        <f t="shared" si="1"/>
        <v>0.56</v>
      </c>
      <c r="K47" s="64">
        <v>0.56</v>
      </c>
      <c r="L47" s="64"/>
      <c r="M47" s="64">
        <f t="shared" si="2"/>
        <v>0.55</v>
      </c>
      <c r="N47" s="64">
        <v>0.55</v>
      </c>
      <c r="O47" s="64"/>
      <c r="P47" s="64">
        <f t="shared" si="3"/>
        <v>0.02</v>
      </c>
      <c r="Q47" s="64">
        <v>0.02</v>
      </c>
      <c r="R47" s="64"/>
      <c r="S47" s="64">
        <f t="shared" si="4"/>
        <v>0.0016666666666666668</v>
      </c>
      <c r="T47" s="101"/>
    </row>
    <row r="48" spans="1:20" ht="15" customHeight="1">
      <c r="A48" s="174">
        <v>43</v>
      </c>
      <c r="B48" s="102" t="s">
        <v>91</v>
      </c>
      <c r="C48" s="102" t="s">
        <v>69</v>
      </c>
      <c r="D48" s="97">
        <v>17</v>
      </c>
      <c r="E48" s="97"/>
      <c r="F48" s="97">
        <v>12</v>
      </c>
      <c r="G48" s="64">
        <f t="shared" si="0"/>
        <v>77.02</v>
      </c>
      <c r="H48" s="64">
        <v>77.02</v>
      </c>
      <c r="I48" s="64"/>
      <c r="J48" s="64">
        <f t="shared" si="1"/>
        <v>78.12</v>
      </c>
      <c r="K48" s="64">
        <v>78.12</v>
      </c>
      <c r="L48" s="64"/>
      <c r="M48" s="64">
        <f t="shared" si="2"/>
        <v>79.45</v>
      </c>
      <c r="N48" s="64">
        <v>79.45</v>
      </c>
      <c r="O48" s="64"/>
      <c r="P48" s="64">
        <f t="shared" si="3"/>
        <v>82.65</v>
      </c>
      <c r="Q48" s="64">
        <v>82.65</v>
      </c>
      <c r="R48" s="64"/>
      <c r="S48" s="64">
        <f t="shared" si="4"/>
        <v>6.8875</v>
      </c>
      <c r="T48" s="101"/>
    </row>
    <row r="49" spans="1:20" ht="15" customHeight="1" hidden="1" outlineLevel="1">
      <c r="A49" s="174">
        <v>44</v>
      </c>
      <c r="B49" s="102" t="s">
        <v>91</v>
      </c>
      <c r="C49" s="102" t="s">
        <v>69</v>
      </c>
      <c r="D49" s="97">
        <v>21</v>
      </c>
      <c r="E49" s="97"/>
      <c r="F49" s="97"/>
      <c r="G49" s="64">
        <f t="shared" si="0"/>
        <v>0</v>
      </c>
      <c r="H49" s="64"/>
      <c r="I49" s="64"/>
      <c r="J49" s="64">
        <f t="shared" si="1"/>
        <v>0</v>
      </c>
      <c r="K49" s="64"/>
      <c r="L49" s="64"/>
      <c r="M49" s="64">
        <f t="shared" si="2"/>
        <v>0</v>
      </c>
      <c r="N49" s="64"/>
      <c r="O49" s="64"/>
      <c r="P49" s="64">
        <f t="shared" si="3"/>
        <v>0</v>
      </c>
      <c r="Q49" s="64"/>
      <c r="R49" s="64"/>
      <c r="S49" s="64" t="e">
        <f t="shared" si="4"/>
        <v>#DIV/0!</v>
      </c>
      <c r="T49" s="101"/>
    </row>
    <row r="50" spans="1:20" ht="15" customHeight="1" collapsed="1">
      <c r="A50" s="148">
        <v>44</v>
      </c>
      <c r="B50" s="102" t="s">
        <v>91</v>
      </c>
      <c r="C50" s="102" t="s">
        <v>58</v>
      </c>
      <c r="D50" s="97">
        <v>10</v>
      </c>
      <c r="E50" s="97" t="s">
        <v>17</v>
      </c>
      <c r="F50" s="97">
        <v>12</v>
      </c>
      <c r="G50" s="64">
        <f t="shared" si="0"/>
        <v>41.36</v>
      </c>
      <c r="H50" s="64">
        <v>41.36</v>
      </c>
      <c r="I50" s="64"/>
      <c r="J50" s="64">
        <f t="shared" si="1"/>
        <v>41.66</v>
      </c>
      <c r="K50" s="64">
        <v>41.66</v>
      </c>
      <c r="L50" s="64"/>
      <c r="M50" s="64">
        <f t="shared" si="2"/>
        <v>46.08</v>
      </c>
      <c r="N50" s="64">
        <v>46.08</v>
      </c>
      <c r="O50" s="64"/>
      <c r="P50" s="64">
        <f t="shared" si="3"/>
        <v>49.13</v>
      </c>
      <c r="Q50" s="64">
        <v>49.13</v>
      </c>
      <c r="R50" s="64"/>
      <c r="S50" s="64">
        <f t="shared" si="4"/>
        <v>4.094166666666667</v>
      </c>
      <c r="T50" s="101"/>
    </row>
    <row r="51" spans="1:20" ht="15" customHeight="1">
      <c r="A51" s="274">
        <v>45</v>
      </c>
      <c r="B51" s="102" t="s">
        <v>91</v>
      </c>
      <c r="C51" s="102" t="s">
        <v>70</v>
      </c>
      <c r="D51" s="274">
        <v>4</v>
      </c>
      <c r="E51" s="274"/>
      <c r="F51" s="274">
        <v>12</v>
      </c>
      <c r="G51" s="64">
        <f t="shared" si="0"/>
        <v>26.31</v>
      </c>
      <c r="H51" s="64">
        <v>26.31</v>
      </c>
      <c r="I51" s="64"/>
      <c r="J51" s="64">
        <f t="shared" si="1"/>
        <v>32.46</v>
      </c>
      <c r="K51" s="64">
        <v>32.46</v>
      </c>
      <c r="L51" s="64"/>
      <c r="M51" s="64">
        <f t="shared" si="2"/>
        <v>49.12</v>
      </c>
      <c r="N51" s="64">
        <v>49.12</v>
      </c>
      <c r="O51" s="64"/>
      <c r="P51" s="64">
        <f t="shared" si="3"/>
        <v>53.64</v>
      </c>
      <c r="Q51" s="64">
        <v>53.64</v>
      </c>
      <c r="R51" s="64"/>
      <c r="S51" s="64">
        <f t="shared" si="4"/>
        <v>4.47</v>
      </c>
      <c r="T51" s="101"/>
    </row>
    <row r="52" spans="1:20" ht="15" customHeight="1">
      <c r="A52" s="148">
        <v>46</v>
      </c>
      <c r="B52" s="102" t="s">
        <v>91</v>
      </c>
      <c r="C52" s="102" t="s">
        <v>95</v>
      </c>
      <c r="D52" s="97">
        <v>2</v>
      </c>
      <c r="E52" s="97"/>
      <c r="F52" s="97">
        <v>24</v>
      </c>
      <c r="G52" s="64">
        <f>H52+I52</f>
        <v>159.1</v>
      </c>
      <c r="H52" s="64">
        <v>126.95</v>
      </c>
      <c r="I52" s="64">
        <v>32.15</v>
      </c>
      <c r="J52" s="64">
        <f>K52+L52</f>
        <v>158.84</v>
      </c>
      <c r="K52" s="64">
        <v>126.88</v>
      </c>
      <c r="L52" s="64">
        <v>31.96</v>
      </c>
      <c r="M52" s="64">
        <f>N52+O52</f>
        <v>157.85999999999999</v>
      </c>
      <c r="N52" s="64">
        <v>127.55</v>
      </c>
      <c r="O52" s="64">
        <v>30.31</v>
      </c>
      <c r="P52" s="64">
        <f>Q52+R52</f>
        <v>156.93</v>
      </c>
      <c r="Q52" s="64">
        <v>127.64</v>
      </c>
      <c r="R52" s="64">
        <v>29.29</v>
      </c>
      <c r="S52" s="64">
        <f t="shared" si="4"/>
        <v>6.53875</v>
      </c>
      <c r="T52" s="101"/>
    </row>
    <row r="53" spans="1:20" ht="15" customHeight="1">
      <c r="A53" s="174">
        <v>47</v>
      </c>
      <c r="B53" s="102" t="s">
        <v>91</v>
      </c>
      <c r="C53" s="102" t="s">
        <v>95</v>
      </c>
      <c r="D53" s="97">
        <v>3</v>
      </c>
      <c r="E53" s="97"/>
      <c r="F53" s="97">
        <v>8</v>
      </c>
      <c r="G53" s="64">
        <f aca="true" t="shared" si="5" ref="G53:G81">H53+I53</f>
        <v>87.22</v>
      </c>
      <c r="H53" s="64">
        <v>78.08</v>
      </c>
      <c r="I53" s="64">
        <v>9.14</v>
      </c>
      <c r="J53" s="64">
        <f aca="true" t="shared" si="6" ref="J53:J81">K53+L53</f>
        <v>87.26</v>
      </c>
      <c r="K53" s="64">
        <v>79.12</v>
      </c>
      <c r="L53" s="64">
        <v>8.14</v>
      </c>
      <c r="M53" s="64">
        <f aca="true" t="shared" si="7" ref="M53:M81">N53+O53</f>
        <v>90.45</v>
      </c>
      <c r="N53" s="64">
        <v>82.44</v>
      </c>
      <c r="O53" s="64">
        <v>8.01</v>
      </c>
      <c r="P53" s="64">
        <f aca="true" t="shared" si="8" ref="P53:P81">Q53+R53</f>
        <v>90.60000000000001</v>
      </c>
      <c r="Q53" s="64">
        <v>83.04</v>
      </c>
      <c r="R53" s="64">
        <v>7.56</v>
      </c>
      <c r="S53" s="64">
        <f t="shared" si="4"/>
        <v>11.325000000000001</v>
      </c>
      <c r="T53" s="101"/>
    </row>
    <row r="54" spans="1:20" ht="15" customHeight="1">
      <c r="A54" s="174">
        <v>48</v>
      </c>
      <c r="B54" s="102" t="s">
        <v>91</v>
      </c>
      <c r="C54" s="102" t="s">
        <v>95</v>
      </c>
      <c r="D54" s="97">
        <v>8</v>
      </c>
      <c r="E54" s="97"/>
      <c r="F54" s="97">
        <v>12</v>
      </c>
      <c r="G54" s="64">
        <f t="shared" si="5"/>
        <v>46.96</v>
      </c>
      <c r="H54" s="64">
        <v>46.96</v>
      </c>
      <c r="I54" s="64"/>
      <c r="J54" s="64">
        <f t="shared" si="6"/>
        <v>47.12</v>
      </c>
      <c r="K54" s="64">
        <v>47.12</v>
      </c>
      <c r="L54" s="64"/>
      <c r="M54" s="64">
        <f t="shared" si="7"/>
        <v>48.19</v>
      </c>
      <c r="N54" s="64">
        <v>48.19</v>
      </c>
      <c r="O54" s="64"/>
      <c r="P54" s="64">
        <f t="shared" si="8"/>
        <v>48.67</v>
      </c>
      <c r="Q54" s="64">
        <v>48.67</v>
      </c>
      <c r="R54" s="64"/>
      <c r="S54" s="64">
        <f t="shared" si="4"/>
        <v>4.055833333333333</v>
      </c>
      <c r="T54" s="101"/>
    </row>
    <row r="55" spans="1:20" ht="15" customHeight="1">
      <c r="A55" s="174">
        <v>49</v>
      </c>
      <c r="B55" s="102" t="s">
        <v>91</v>
      </c>
      <c r="C55" s="102" t="s">
        <v>95</v>
      </c>
      <c r="D55" s="97">
        <v>10</v>
      </c>
      <c r="E55" s="97"/>
      <c r="F55" s="97">
        <v>12</v>
      </c>
      <c r="G55" s="64">
        <f t="shared" si="5"/>
        <v>50.12</v>
      </c>
      <c r="H55" s="64">
        <v>50.12</v>
      </c>
      <c r="I55" s="64"/>
      <c r="J55" s="64">
        <f t="shared" si="6"/>
        <v>52.47</v>
      </c>
      <c r="K55" s="64">
        <v>52.47</v>
      </c>
      <c r="L55" s="64"/>
      <c r="M55" s="64">
        <f t="shared" si="7"/>
        <v>53.99</v>
      </c>
      <c r="N55" s="64">
        <v>53.99</v>
      </c>
      <c r="O55" s="64"/>
      <c r="P55" s="64">
        <f t="shared" si="8"/>
        <v>54.39</v>
      </c>
      <c r="Q55" s="64">
        <v>54.39</v>
      </c>
      <c r="R55" s="64"/>
      <c r="S55" s="64">
        <f t="shared" si="4"/>
        <v>4.5325</v>
      </c>
      <c r="T55" s="101"/>
    </row>
    <row r="56" spans="1:20" ht="15" customHeight="1">
      <c r="A56" s="274">
        <v>50</v>
      </c>
      <c r="B56" s="102" t="s">
        <v>91</v>
      </c>
      <c r="C56" s="102" t="s">
        <v>72</v>
      </c>
      <c r="D56" s="274">
        <v>6</v>
      </c>
      <c r="E56" s="274"/>
      <c r="F56" s="274">
        <v>8</v>
      </c>
      <c r="G56" s="64">
        <f t="shared" si="5"/>
        <v>30.16</v>
      </c>
      <c r="H56" s="64">
        <v>30.16</v>
      </c>
      <c r="I56" s="64"/>
      <c r="J56" s="64">
        <f t="shared" si="6"/>
        <v>35.79</v>
      </c>
      <c r="K56" s="64">
        <v>35.79</v>
      </c>
      <c r="L56" s="64"/>
      <c r="M56" s="64">
        <f t="shared" si="7"/>
        <v>46.12</v>
      </c>
      <c r="N56" s="64">
        <v>46.12</v>
      </c>
      <c r="O56" s="64"/>
      <c r="P56" s="64">
        <f t="shared" si="8"/>
        <v>55.87</v>
      </c>
      <c r="Q56" s="64">
        <v>55.87</v>
      </c>
      <c r="R56" s="64"/>
      <c r="S56" s="64">
        <f t="shared" si="4"/>
        <v>6.98375</v>
      </c>
      <c r="T56" s="101"/>
    </row>
    <row r="57" spans="1:20" ht="15" customHeight="1">
      <c r="A57" s="274">
        <v>51</v>
      </c>
      <c r="B57" s="102" t="s">
        <v>91</v>
      </c>
      <c r="C57" s="102" t="s">
        <v>72</v>
      </c>
      <c r="D57" s="274">
        <v>10</v>
      </c>
      <c r="E57" s="274"/>
      <c r="F57" s="274">
        <v>12</v>
      </c>
      <c r="G57" s="64">
        <f t="shared" si="5"/>
        <v>30.78</v>
      </c>
      <c r="H57" s="64">
        <v>30.78</v>
      </c>
      <c r="I57" s="64"/>
      <c r="J57" s="64">
        <f t="shared" si="6"/>
        <v>36.14</v>
      </c>
      <c r="K57" s="64">
        <v>36.14</v>
      </c>
      <c r="L57" s="64"/>
      <c r="M57" s="64">
        <f t="shared" si="7"/>
        <v>38.45</v>
      </c>
      <c r="N57" s="64">
        <v>38.45</v>
      </c>
      <c r="O57" s="64"/>
      <c r="P57" s="64">
        <f t="shared" si="8"/>
        <v>49.13</v>
      </c>
      <c r="Q57" s="64">
        <v>49.13</v>
      </c>
      <c r="R57" s="64"/>
      <c r="S57" s="64">
        <f t="shared" si="4"/>
        <v>4.094166666666667</v>
      </c>
      <c r="T57" s="101"/>
    </row>
    <row r="58" spans="1:20" ht="15" customHeight="1">
      <c r="A58" s="174">
        <v>52</v>
      </c>
      <c r="B58" s="102" t="s">
        <v>91</v>
      </c>
      <c r="C58" s="102" t="s">
        <v>73</v>
      </c>
      <c r="D58" s="97">
        <v>3</v>
      </c>
      <c r="E58" s="97"/>
      <c r="F58" s="97">
        <v>12</v>
      </c>
      <c r="G58" s="64">
        <f t="shared" si="5"/>
        <v>53.16</v>
      </c>
      <c r="H58" s="64">
        <v>53.16</v>
      </c>
      <c r="I58" s="64"/>
      <c r="J58" s="64">
        <f t="shared" si="6"/>
        <v>55.32</v>
      </c>
      <c r="K58" s="64">
        <v>55.32</v>
      </c>
      <c r="L58" s="64"/>
      <c r="M58" s="64">
        <f t="shared" si="7"/>
        <v>58.45</v>
      </c>
      <c r="N58" s="64">
        <v>58.45</v>
      </c>
      <c r="O58" s="64"/>
      <c r="P58" s="64">
        <f t="shared" si="8"/>
        <v>59.22</v>
      </c>
      <c r="Q58" s="64">
        <v>59.22</v>
      </c>
      <c r="R58" s="64"/>
      <c r="S58" s="64">
        <f t="shared" si="4"/>
        <v>4.935</v>
      </c>
      <c r="T58" s="101"/>
    </row>
    <row r="59" spans="1:20" ht="15" customHeight="1">
      <c r="A59" s="174">
        <v>53</v>
      </c>
      <c r="B59" s="102" t="s">
        <v>91</v>
      </c>
      <c r="C59" s="102" t="s">
        <v>73</v>
      </c>
      <c r="D59" s="97">
        <v>7</v>
      </c>
      <c r="E59" s="97" t="s">
        <v>17</v>
      </c>
      <c r="F59" s="97">
        <v>12</v>
      </c>
      <c r="G59" s="64">
        <f t="shared" si="5"/>
        <v>143.29</v>
      </c>
      <c r="H59" s="64">
        <v>126.17</v>
      </c>
      <c r="I59" s="64">
        <v>17.12</v>
      </c>
      <c r="J59" s="64">
        <f t="shared" si="6"/>
        <v>148.86</v>
      </c>
      <c r="K59" s="64">
        <v>131.74</v>
      </c>
      <c r="L59" s="64">
        <v>17.12</v>
      </c>
      <c r="M59" s="64">
        <f t="shared" si="7"/>
        <v>158.91</v>
      </c>
      <c r="N59" s="64">
        <v>142.13</v>
      </c>
      <c r="O59" s="64">
        <v>16.78</v>
      </c>
      <c r="P59" s="64">
        <f t="shared" si="8"/>
        <v>173.2</v>
      </c>
      <c r="Q59" s="64">
        <v>157.16</v>
      </c>
      <c r="R59" s="64">
        <v>16.04</v>
      </c>
      <c r="S59" s="64">
        <f t="shared" si="4"/>
        <v>14.433333333333332</v>
      </c>
      <c r="T59" s="101"/>
    </row>
    <row r="60" spans="1:20" ht="15" customHeight="1">
      <c r="A60" s="174">
        <v>54</v>
      </c>
      <c r="B60" s="102" t="s">
        <v>91</v>
      </c>
      <c r="C60" s="102" t="s">
        <v>73</v>
      </c>
      <c r="D60" s="97">
        <v>10</v>
      </c>
      <c r="E60" s="97"/>
      <c r="F60" s="97">
        <v>12</v>
      </c>
      <c r="G60" s="64">
        <f t="shared" si="5"/>
        <v>76.96</v>
      </c>
      <c r="H60" s="64">
        <v>76.96</v>
      </c>
      <c r="I60" s="64"/>
      <c r="J60" s="64">
        <f t="shared" si="6"/>
        <v>78.06</v>
      </c>
      <c r="K60" s="64">
        <v>78.06</v>
      </c>
      <c r="L60" s="64"/>
      <c r="M60" s="64">
        <f t="shared" si="7"/>
        <v>81.92</v>
      </c>
      <c r="N60" s="64">
        <v>81.92</v>
      </c>
      <c r="O60" s="64"/>
      <c r="P60" s="64">
        <f t="shared" si="8"/>
        <v>80.14</v>
      </c>
      <c r="Q60" s="64">
        <v>80.14</v>
      </c>
      <c r="R60" s="64"/>
      <c r="S60" s="64">
        <f t="shared" si="4"/>
        <v>6.678333333333334</v>
      </c>
      <c r="T60" s="101"/>
    </row>
    <row r="61" spans="1:20" ht="15" customHeight="1">
      <c r="A61" s="174">
        <v>55</v>
      </c>
      <c r="B61" s="102" t="s">
        <v>91</v>
      </c>
      <c r="C61" s="102" t="s">
        <v>73</v>
      </c>
      <c r="D61" s="97">
        <v>11</v>
      </c>
      <c r="E61" s="97"/>
      <c r="F61" s="97">
        <v>16</v>
      </c>
      <c r="G61" s="64">
        <f t="shared" si="5"/>
        <v>98.14</v>
      </c>
      <c r="H61" s="64">
        <v>60.18</v>
      </c>
      <c r="I61" s="64">
        <v>37.96</v>
      </c>
      <c r="J61" s="64">
        <f t="shared" si="6"/>
        <v>97.28</v>
      </c>
      <c r="K61" s="64">
        <v>62.14</v>
      </c>
      <c r="L61" s="64">
        <v>35.14</v>
      </c>
      <c r="M61" s="64">
        <f t="shared" si="7"/>
        <v>99.96000000000001</v>
      </c>
      <c r="N61" s="64">
        <v>65.14</v>
      </c>
      <c r="O61" s="64">
        <v>34.82</v>
      </c>
      <c r="P61" s="64">
        <f t="shared" si="8"/>
        <v>101.2</v>
      </c>
      <c r="Q61" s="64">
        <v>67.12</v>
      </c>
      <c r="R61" s="64">
        <v>34.08</v>
      </c>
      <c r="S61" s="64">
        <f t="shared" si="4"/>
        <v>6.325</v>
      </c>
      <c r="T61" s="101"/>
    </row>
    <row r="62" spans="1:20" ht="15" customHeight="1">
      <c r="A62" s="174">
        <v>56</v>
      </c>
      <c r="B62" s="102" t="s">
        <v>91</v>
      </c>
      <c r="C62" s="102" t="s">
        <v>96</v>
      </c>
      <c r="D62" s="97">
        <v>3</v>
      </c>
      <c r="E62" s="97"/>
      <c r="F62" s="97">
        <v>24</v>
      </c>
      <c r="G62" s="64">
        <f t="shared" si="5"/>
        <v>161.95</v>
      </c>
      <c r="H62" s="64">
        <v>125.96</v>
      </c>
      <c r="I62" s="64">
        <v>35.99</v>
      </c>
      <c r="J62" s="64">
        <f t="shared" si="6"/>
        <v>158.95999999999998</v>
      </c>
      <c r="K62" s="64">
        <v>125.88</v>
      </c>
      <c r="L62" s="64">
        <v>33.08</v>
      </c>
      <c r="M62" s="64">
        <f t="shared" si="7"/>
        <v>165.81</v>
      </c>
      <c r="N62" s="64">
        <v>134.03</v>
      </c>
      <c r="O62" s="64">
        <v>31.78</v>
      </c>
      <c r="P62" s="64">
        <f t="shared" si="8"/>
        <v>166.32</v>
      </c>
      <c r="Q62" s="64">
        <v>136.14</v>
      </c>
      <c r="R62" s="64">
        <v>30.18</v>
      </c>
      <c r="S62" s="64">
        <f t="shared" si="4"/>
        <v>6.93</v>
      </c>
      <c r="T62" s="101"/>
    </row>
    <row r="63" spans="1:20" ht="15" customHeight="1">
      <c r="A63" s="174">
        <v>57</v>
      </c>
      <c r="B63" s="102" t="s">
        <v>91</v>
      </c>
      <c r="C63" s="102" t="s">
        <v>96</v>
      </c>
      <c r="D63" s="119">
        <v>4</v>
      </c>
      <c r="E63" s="97"/>
      <c r="F63" s="97">
        <v>35</v>
      </c>
      <c r="G63" s="64">
        <f t="shared" si="5"/>
        <v>174.25</v>
      </c>
      <c r="H63" s="64">
        <v>118.79</v>
      </c>
      <c r="I63" s="64">
        <v>55.46</v>
      </c>
      <c r="J63" s="64">
        <f t="shared" si="6"/>
        <v>185.16</v>
      </c>
      <c r="K63" s="64">
        <v>130.37</v>
      </c>
      <c r="L63" s="64">
        <v>54.79</v>
      </c>
      <c r="M63" s="64">
        <f t="shared" si="7"/>
        <v>195.77</v>
      </c>
      <c r="N63" s="64">
        <v>142.65</v>
      </c>
      <c r="O63" s="64">
        <v>53.12</v>
      </c>
      <c r="P63" s="64">
        <f t="shared" si="8"/>
        <v>210.84</v>
      </c>
      <c r="Q63" s="64">
        <v>158.06</v>
      </c>
      <c r="R63" s="64">
        <v>52.78</v>
      </c>
      <c r="S63" s="64">
        <f t="shared" si="4"/>
        <v>6.024</v>
      </c>
      <c r="T63" s="101"/>
    </row>
    <row r="64" spans="1:20" ht="15" customHeight="1">
      <c r="A64" s="274">
        <v>58</v>
      </c>
      <c r="B64" s="102" t="s">
        <v>91</v>
      </c>
      <c r="C64" s="102" t="s">
        <v>96</v>
      </c>
      <c r="D64" s="274">
        <v>8</v>
      </c>
      <c r="E64" s="274"/>
      <c r="F64" s="274">
        <v>12</v>
      </c>
      <c r="G64" s="64">
        <f t="shared" si="5"/>
        <v>45</v>
      </c>
      <c r="H64" s="64">
        <v>45</v>
      </c>
      <c r="I64" s="64"/>
      <c r="J64" s="64">
        <f t="shared" si="6"/>
        <v>56.3</v>
      </c>
      <c r="K64" s="64">
        <v>56.3</v>
      </c>
      <c r="L64" s="64"/>
      <c r="M64" s="64">
        <f t="shared" si="7"/>
        <v>69.12</v>
      </c>
      <c r="N64" s="64">
        <v>69.12</v>
      </c>
      <c r="O64" s="64"/>
      <c r="P64" s="64">
        <f t="shared" si="8"/>
        <v>76.17</v>
      </c>
      <c r="Q64" s="64">
        <v>76.17</v>
      </c>
      <c r="R64" s="64"/>
      <c r="S64" s="64">
        <f t="shared" si="4"/>
        <v>6.3475</v>
      </c>
      <c r="T64" s="101"/>
    </row>
    <row r="65" spans="1:20" ht="15" customHeight="1">
      <c r="A65" s="174">
        <v>59</v>
      </c>
      <c r="B65" s="102" t="s">
        <v>91</v>
      </c>
      <c r="C65" s="131" t="s">
        <v>76</v>
      </c>
      <c r="D65" s="132">
        <v>16</v>
      </c>
      <c r="E65" s="97"/>
      <c r="F65" s="97">
        <v>12</v>
      </c>
      <c r="G65" s="64">
        <f t="shared" si="5"/>
        <v>195.59</v>
      </c>
      <c r="H65" s="64">
        <v>120.45</v>
      </c>
      <c r="I65" s="64">
        <v>75.14</v>
      </c>
      <c r="J65" s="64">
        <f t="shared" si="6"/>
        <v>194.57</v>
      </c>
      <c r="K65" s="64">
        <v>120.45</v>
      </c>
      <c r="L65" s="64">
        <v>74.12</v>
      </c>
      <c r="M65" s="64">
        <f t="shared" si="7"/>
        <v>195.32</v>
      </c>
      <c r="N65" s="64">
        <v>122.96</v>
      </c>
      <c r="O65" s="64">
        <v>72.36</v>
      </c>
      <c r="P65" s="64">
        <f t="shared" si="8"/>
        <v>195.99</v>
      </c>
      <c r="Q65" s="64">
        <v>123.96</v>
      </c>
      <c r="R65" s="64">
        <v>72.03</v>
      </c>
      <c r="S65" s="64">
        <f t="shared" si="4"/>
        <v>16.3325</v>
      </c>
      <c r="T65" s="101"/>
    </row>
    <row r="66" spans="1:20" ht="14.25" customHeight="1">
      <c r="A66" s="174">
        <v>60</v>
      </c>
      <c r="B66" s="102" t="s">
        <v>91</v>
      </c>
      <c r="C66" s="102" t="s">
        <v>76</v>
      </c>
      <c r="D66" s="97">
        <v>18</v>
      </c>
      <c r="E66" s="97"/>
      <c r="F66" s="97">
        <v>12</v>
      </c>
      <c r="G66" s="64">
        <f t="shared" si="5"/>
        <v>150.32</v>
      </c>
      <c r="H66" s="64">
        <v>150.32</v>
      </c>
      <c r="I66" s="64"/>
      <c r="J66" s="64">
        <f t="shared" si="6"/>
        <v>159.44</v>
      </c>
      <c r="K66" s="64">
        <v>159.44</v>
      </c>
      <c r="L66" s="64"/>
      <c r="M66" s="64">
        <f t="shared" si="7"/>
        <v>174.62</v>
      </c>
      <c r="N66" s="64">
        <v>174.62</v>
      </c>
      <c r="O66" s="64"/>
      <c r="P66" s="64">
        <f t="shared" si="8"/>
        <v>189.12</v>
      </c>
      <c r="Q66" s="64">
        <v>189.12</v>
      </c>
      <c r="R66" s="64"/>
      <c r="S66" s="64">
        <f t="shared" si="4"/>
        <v>15.76</v>
      </c>
      <c r="T66" s="101"/>
    </row>
    <row r="67" spans="1:20" ht="15" customHeight="1">
      <c r="A67" s="174">
        <v>61</v>
      </c>
      <c r="B67" s="102" t="s">
        <v>91</v>
      </c>
      <c r="C67" s="102" t="s">
        <v>76</v>
      </c>
      <c r="D67" s="97">
        <v>18</v>
      </c>
      <c r="E67" s="97" t="s">
        <v>17</v>
      </c>
      <c r="F67" s="97">
        <v>12</v>
      </c>
      <c r="G67" s="64">
        <f t="shared" si="5"/>
        <v>70.69</v>
      </c>
      <c r="H67" s="64">
        <v>70.69</v>
      </c>
      <c r="I67" s="64"/>
      <c r="J67" s="64">
        <f t="shared" si="6"/>
        <v>77.16</v>
      </c>
      <c r="K67" s="64">
        <v>77.16</v>
      </c>
      <c r="L67" s="64"/>
      <c r="M67" s="64">
        <f t="shared" si="7"/>
        <v>80.45</v>
      </c>
      <c r="N67" s="64">
        <v>80.45</v>
      </c>
      <c r="O67" s="64"/>
      <c r="P67" s="64">
        <f t="shared" si="8"/>
        <v>87.22</v>
      </c>
      <c r="Q67" s="64">
        <v>87.22</v>
      </c>
      <c r="R67" s="64"/>
      <c r="S67" s="64">
        <f t="shared" si="4"/>
        <v>7.2683333333333335</v>
      </c>
      <c r="T67" s="101"/>
    </row>
    <row r="68" spans="1:20" ht="15" customHeight="1">
      <c r="A68" s="174">
        <v>62</v>
      </c>
      <c r="B68" s="102" t="s">
        <v>91</v>
      </c>
      <c r="C68" s="102" t="s">
        <v>76</v>
      </c>
      <c r="D68" s="97">
        <v>30</v>
      </c>
      <c r="E68" s="97"/>
      <c r="F68" s="97">
        <v>12</v>
      </c>
      <c r="G68" s="64">
        <f t="shared" si="5"/>
        <v>35.98</v>
      </c>
      <c r="H68" s="64">
        <v>35.98</v>
      </c>
      <c r="I68" s="64"/>
      <c r="J68" s="64">
        <f t="shared" si="6"/>
        <v>36.45</v>
      </c>
      <c r="K68" s="64">
        <v>36.45</v>
      </c>
      <c r="L68" s="64"/>
      <c r="M68" s="64">
        <f t="shared" si="7"/>
        <v>33.14</v>
      </c>
      <c r="N68" s="64">
        <v>33.14</v>
      </c>
      <c r="O68" s="64"/>
      <c r="P68" s="64">
        <f t="shared" si="8"/>
        <v>42.16</v>
      </c>
      <c r="Q68" s="64">
        <v>42.16</v>
      </c>
      <c r="R68" s="64"/>
      <c r="S68" s="64">
        <f t="shared" si="4"/>
        <v>3.513333333333333</v>
      </c>
      <c r="T68" s="101"/>
    </row>
    <row r="69" spans="1:20" ht="15" customHeight="1">
      <c r="A69" s="174">
        <v>63</v>
      </c>
      <c r="B69" s="102" t="s">
        <v>91</v>
      </c>
      <c r="C69" s="102" t="s">
        <v>76</v>
      </c>
      <c r="D69" s="97">
        <v>32</v>
      </c>
      <c r="E69" s="97"/>
      <c r="F69" s="97">
        <v>12</v>
      </c>
      <c r="G69" s="64">
        <f t="shared" si="5"/>
        <v>96.28999999999999</v>
      </c>
      <c r="H69" s="64">
        <v>77.16</v>
      </c>
      <c r="I69" s="64">
        <v>19.13</v>
      </c>
      <c r="J69" s="64">
        <f t="shared" si="6"/>
        <v>97.57000000000001</v>
      </c>
      <c r="K69" s="64">
        <v>79.12</v>
      </c>
      <c r="L69" s="64">
        <v>18.45</v>
      </c>
      <c r="M69" s="64">
        <f t="shared" si="7"/>
        <v>107.08000000000001</v>
      </c>
      <c r="N69" s="64">
        <v>89.12</v>
      </c>
      <c r="O69" s="64">
        <v>17.96</v>
      </c>
      <c r="P69" s="64">
        <f t="shared" si="8"/>
        <v>110.62</v>
      </c>
      <c r="Q69" s="64">
        <v>93.17</v>
      </c>
      <c r="R69" s="64">
        <v>17.45</v>
      </c>
      <c r="S69" s="64">
        <f t="shared" si="4"/>
        <v>9.218333333333334</v>
      </c>
      <c r="T69" s="101"/>
    </row>
    <row r="70" spans="1:20" ht="15" customHeight="1">
      <c r="A70" s="174">
        <v>64</v>
      </c>
      <c r="B70" s="102" t="s">
        <v>91</v>
      </c>
      <c r="C70" s="102" t="s">
        <v>76</v>
      </c>
      <c r="D70" s="97">
        <v>34</v>
      </c>
      <c r="E70" s="97"/>
      <c r="F70" s="97">
        <v>12</v>
      </c>
      <c r="G70" s="64">
        <f t="shared" si="5"/>
        <v>101.44</v>
      </c>
      <c r="H70" s="64">
        <v>80.66</v>
      </c>
      <c r="I70" s="64">
        <v>20.78</v>
      </c>
      <c r="J70" s="64">
        <f t="shared" si="6"/>
        <v>102.16</v>
      </c>
      <c r="K70" s="64">
        <v>82.69</v>
      </c>
      <c r="L70" s="64">
        <v>19.47</v>
      </c>
      <c r="M70" s="64">
        <f t="shared" si="7"/>
        <v>110.4</v>
      </c>
      <c r="N70" s="64">
        <v>92.25</v>
      </c>
      <c r="O70" s="64">
        <v>18.15</v>
      </c>
      <c r="P70" s="64">
        <f t="shared" si="8"/>
        <v>112.99000000000001</v>
      </c>
      <c r="Q70" s="64">
        <v>95.03</v>
      </c>
      <c r="R70" s="64">
        <v>17.96</v>
      </c>
      <c r="S70" s="64">
        <f t="shared" si="4"/>
        <v>9.415833333333333</v>
      </c>
      <c r="T70" s="101"/>
    </row>
    <row r="71" spans="1:20" s="65" customFormat="1" ht="15" customHeight="1">
      <c r="A71" s="174">
        <v>65</v>
      </c>
      <c r="B71" s="102" t="s">
        <v>91</v>
      </c>
      <c r="C71" s="102" t="s">
        <v>76</v>
      </c>
      <c r="D71" s="97">
        <v>36</v>
      </c>
      <c r="E71" s="97"/>
      <c r="F71" s="97">
        <v>12</v>
      </c>
      <c r="G71" s="64">
        <f t="shared" si="5"/>
        <v>215.6</v>
      </c>
      <c r="H71" s="64">
        <v>89.46</v>
      </c>
      <c r="I71" s="64">
        <v>126.14</v>
      </c>
      <c r="J71" s="64">
        <f t="shared" si="6"/>
        <v>217.92000000000002</v>
      </c>
      <c r="K71" s="64">
        <v>91.45</v>
      </c>
      <c r="L71" s="64">
        <v>126.47</v>
      </c>
      <c r="M71" s="64">
        <f t="shared" si="7"/>
        <v>235.13</v>
      </c>
      <c r="N71" s="64">
        <v>99.35</v>
      </c>
      <c r="O71" s="64">
        <v>135.78</v>
      </c>
      <c r="P71" s="64">
        <f t="shared" si="8"/>
        <v>244.01</v>
      </c>
      <c r="Q71" s="64">
        <v>106.23</v>
      </c>
      <c r="R71" s="64">
        <v>137.78</v>
      </c>
      <c r="S71" s="64">
        <f aca="true" t="shared" si="9" ref="S71:S81">P71/F71</f>
        <v>20.334166666666665</v>
      </c>
      <c r="T71" s="105"/>
    </row>
    <row r="72" spans="1:20" s="65" customFormat="1" ht="15" customHeight="1">
      <c r="A72" s="174">
        <v>66</v>
      </c>
      <c r="B72" s="102" t="s">
        <v>91</v>
      </c>
      <c r="C72" s="102" t="s">
        <v>76</v>
      </c>
      <c r="D72" s="97">
        <v>37</v>
      </c>
      <c r="E72" s="97"/>
      <c r="F72" s="97">
        <v>12</v>
      </c>
      <c r="G72" s="64">
        <f t="shared" si="5"/>
        <v>77.58</v>
      </c>
      <c r="H72" s="64">
        <v>77.58</v>
      </c>
      <c r="I72" s="64"/>
      <c r="J72" s="64">
        <f t="shared" si="6"/>
        <v>76.12</v>
      </c>
      <c r="K72" s="64">
        <v>76.12</v>
      </c>
      <c r="L72" s="64"/>
      <c r="M72" s="64">
        <f t="shared" si="7"/>
        <v>85.12</v>
      </c>
      <c r="N72" s="64">
        <v>85.12</v>
      </c>
      <c r="O72" s="64"/>
      <c r="P72" s="64">
        <f t="shared" si="8"/>
        <v>88.09</v>
      </c>
      <c r="Q72" s="64">
        <v>88.09</v>
      </c>
      <c r="R72" s="64"/>
      <c r="S72" s="64">
        <f t="shared" si="9"/>
        <v>7.340833333333333</v>
      </c>
      <c r="T72" s="105"/>
    </row>
    <row r="73" spans="1:20" s="65" customFormat="1" ht="15" customHeight="1">
      <c r="A73" s="174">
        <v>67</v>
      </c>
      <c r="B73" s="102" t="s">
        <v>91</v>
      </c>
      <c r="C73" s="102" t="s">
        <v>76</v>
      </c>
      <c r="D73" s="97">
        <v>41</v>
      </c>
      <c r="E73" s="97"/>
      <c r="F73" s="97">
        <v>12</v>
      </c>
      <c r="G73" s="64">
        <f t="shared" si="5"/>
        <v>362.94</v>
      </c>
      <c r="H73" s="64">
        <v>162.81</v>
      </c>
      <c r="I73" s="64">
        <v>200.13</v>
      </c>
      <c r="J73" s="64">
        <f t="shared" si="6"/>
        <v>354.5</v>
      </c>
      <c r="K73" s="64">
        <v>159.02</v>
      </c>
      <c r="L73" s="64">
        <v>195.48</v>
      </c>
      <c r="M73" s="64">
        <f t="shared" si="7"/>
        <v>367.08</v>
      </c>
      <c r="N73" s="64">
        <v>168.01</v>
      </c>
      <c r="O73" s="64">
        <v>199.07</v>
      </c>
      <c r="P73" s="64">
        <f t="shared" si="8"/>
        <v>378.38</v>
      </c>
      <c r="Q73" s="64">
        <v>176.31</v>
      </c>
      <c r="R73" s="64">
        <v>202.07</v>
      </c>
      <c r="S73" s="64">
        <f t="shared" si="9"/>
        <v>31.531666666666666</v>
      </c>
      <c r="T73" s="105"/>
    </row>
    <row r="74" spans="1:20" s="65" customFormat="1" ht="15" customHeight="1">
      <c r="A74" s="174">
        <v>68</v>
      </c>
      <c r="B74" s="102" t="s">
        <v>91</v>
      </c>
      <c r="C74" s="102" t="s">
        <v>76</v>
      </c>
      <c r="D74" s="97">
        <v>41</v>
      </c>
      <c r="E74" s="97" t="s">
        <v>17</v>
      </c>
      <c r="F74" s="97">
        <v>12</v>
      </c>
      <c r="G74" s="64">
        <f t="shared" si="5"/>
        <v>68.28</v>
      </c>
      <c r="H74" s="64">
        <v>64.12</v>
      </c>
      <c r="I74" s="64">
        <v>4.16</v>
      </c>
      <c r="J74" s="64">
        <f t="shared" si="6"/>
        <v>71.36</v>
      </c>
      <c r="K74" s="64">
        <v>71.36</v>
      </c>
      <c r="L74" s="64"/>
      <c r="M74" s="64">
        <f t="shared" si="7"/>
        <v>70.12</v>
      </c>
      <c r="N74" s="64">
        <v>70.12</v>
      </c>
      <c r="O74" s="64"/>
      <c r="P74" s="64">
        <f t="shared" si="8"/>
        <v>69.12</v>
      </c>
      <c r="Q74" s="64">
        <v>69.12</v>
      </c>
      <c r="R74" s="64"/>
      <c r="S74" s="64">
        <f t="shared" si="9"/>
        <v>5.760000000000001</v>
      </c>
      <c r="T74" s="105"/>
    </row>
    <row r="75" spans="1:20" s="65" customFormat="1" ht="15" customHeight="1">
      <c r="A75" s="174">
        <v>69</v>
      </c>
      <c r="B75" s="102" t="s">
        <v>91</v>
      </c>
      <c r="C75" s="102" t="s">
        <v>76</v>
      </c>
      <c r="D75" s="97">
        <v>47</v>
      </c>
      <c r="E75" s="97"/>
      <c r="F75" s="97">
        <v>12</v>
      </c>
      <c r="G75" s="64">
        <f t="shared" si="5"/>
        <v>82.83</v>
      </c>
      <c r="H75" s="64">
        <v>63.78</v>
      </c>
      <c r="I75" s="64">
        <v>19.05</v>
      </c>
      <c r="J75" s="64">
        <f t="shared" si="6"/>
        <v>82.24000000000001</v>
      </c>
      <c r="K75" s="64">
        <v>64.92</v>
      </c>
      <c r="L75" s="64">
        <v>17.32</v>
      </c>
      <c r="M75" s="64">
        <f t="shared" si="7"/>
        <v>82.25</v>
      </c>
      <c r="N75" s="64">
        <v>66.47</v>
      </c>
      <c r="O75" s="64">
        <v>15.78</v>
      </c>
      <c r="P75" s="64">
        <f t="shared" si="8"/>
        <v>85.94</v>
      </c>
      <c r="Q75" s="64">
        <v>72.16</v>
      </c>
      <c r="R75" s="64">
        <v>13.78</v>
      </c>
      <c r="S75" s="64">
        <f t="shared" si="9"/>
        <v>7.161666666666666</v>
      </c>
      <c r="T75" s="105"/>
    </row>
    <row r="76" spans="1:20" s="65" customFormat="1" ht="15" customHeight="1">
      <c r="A76" s="174">
        <v>70</v>
      </c>
      <c r="B76" s="102" t="s">
        <v>91</v>
      </c>
      <c r="C76" s="102" t="s">
        <v>97</v>
      </c>
      <c r="D76" s="97">
        <v>1</v>
      </c>
      <c r="E76" s="97" t="s">
        <v>18</v>
      </c>
      <c r="F76" s="97">
        <v>8</v>
      </c>
      <c r="G76" s="64">
        <f t="shared" si="5"/>
        <v>168.53</v>
      </c>
      <c r="H76" s="64">
        <v>131.5</v>
      </c>
      <c r="I76" s="64">
        <v>37.03</v>
      </c>
      <c r="J76" s="64">
        <f t="shared" si="6"/>
        <v>180.31</v>
      </c>
      <c r="K76" s="64">
        <v>142.25</v>
      </c>
      <c r="L76" s="64">
        <v>38.06</v>
      </c>
      <c r="M76" s="64">
        <f t="shared" si="7"/>
        <v>201.46</v>
      </c>
      <c r="N76" s="64">
        <v>163.12</v>
      </c>
      <c r="O76" s="64">
        <v>38.34</v>
      </c>
      <c r="P76" s="64">
        <f t="shared" si="8"/>
        <v>261.91</v>
      </c>
      <c r="Q76" s="64">
        <v>218.06</v>
      </c>
      <c r="R76" s="64">
        <v>43.85</v>
      </c>
      <c r="S76" s="64">
        <f t="shared" si="9"/>
        <v>32.73875</v>
      </c>
      <c r="T76" s="105"/>
    </row>
    <row r="77" spans="1:20" s="65" customFormat="1" ht="15" customHeight="1">
      <c r="A77" s="275">
        <v>71</v>
      </c>
      <c r="B77" s="102" t="s">
        <v>91</v>
      </c>
      <c r="C77" s="102" t="s">
        <v>97</v>
      </c>
      <c r="D77" s="275">
        <v>3</v>
      </c>
      <c r="E77" s="275" t="s">
        <v>18</v>
      </c>
      <c r="F77" s="275">
        <v>18</v>
      </c>
      <c r="G77" s="64">
        <f t="shared" si="5"/>
        <v>70.58</v>
      </c>
      <c r="H77" s="64">
        <v>70.58</v>
      </c>
      <c r="I77" s="64"/>
      <c r="J77" s="64">
        <f t="shared" si="6"/>
        <v>73.46</v>
      </c>
      <c r="K77" s="64">
        <v>73.46</v>
      </c>
      <c r="L77" s="64"/>
      <c r="M77" s="64">
        <f t="shared" si="7"/>
        <v>91.13</v>
      </c>
      <c r="N77" s="64">
        <v>91.13</v>
      </c>
      <c r="O77" s="64"/>
      <c r="P77" s="64">
        <f t="shared" si="8"/>
        <v>105.08</v>
      </c>
      <c r="Q77" s="64">
        <v>105.08</v>
      </c>
      <c r="R77" s="64"/>
      <c r="S77" s="64">
        <f t="shared" si="9"/>
        <v>5.837777777777777</v>
      </c>
      <c r="T77" s="105"/>
    </row>
    <row r="78" spans="1:20" s="65" customFormat="1" ht="15" customHeight="1">
      <c r="A78" s="174">
        <v>72</v>
      </c>
      <c r="B78" s="102" t="s">
        <v>91</v>
      </c>
      <c r="C78" s="103" t="s">
        <v>28</v>
      </c>
      <c r="D78" s="104">
        <v>46</v>
      </c>
      <c r="E78" s="97"/>
      <c r="F78" s="97">
        <v>12</v>
      </c>
      <c r="G78" s="64">
        <f t="shared" si="5"/>
        <v>133.84</v>
      </c>
      <c r="H78" s="64">
        <v>94.82</v>
      </c>
      <c r="I78" s="64">
        <v>39.02</v>
      </c>
      <c r="J78" s="64">
        <f t="shared" si="6"/>
        <v>132.36</v>
      </c>
      <c r="K78" s="64">
        <v>95.14</v>
      </c>
      <c r="L78" s="64">
        <v>37.22</v>
      </c>
      <c r="M78" s="64">
        <f t="shared" si="7"/>
        <v>131.32</v>
      </c>
      <c r="N78" s="64">
        <v>95.1</v>
      </c>
      <c r="O78" s="64">
        <v>36.22</v>
      </c>
      <c r="P78" s="64">
        <f t="shared" si="8"/>
        <v>129.13</v>
      </c>
      <c r="Q78" s="64">
        <v>93.14</v>
      </c>
      <c r="R78" s="64">
        <v>35.99</v>
      </c>
      <c r="S78" s="64">
        <f t="shared" si="9"/>
        <v>10.760833333333332</v>
      </c>
      <c r="T78" s="105"/>
    </row>
    <row r="79" spans="1:20" s="65" customFormat="1" ht="15" customHeight="1">
      <c r="A79" s="174">
        <v>73</v>
      </c>
      <c r="B79" s="102" t="s">
        <v>91</v>
      </c>
      <c r="C79" s="103" t="s">
        <v>28</v>
      </c>
      <c r="D79" s="104">
        <v>48</v>
      </c>
      <c r="E79" s="97" t="s">
        <v>17</v>
      </c>
      <c r="F79" s="97">
        <v>12</v>
      </c>
      <c r="G79" s="64">
        <f t="shared" si="5"/>
        <v>74.80000000000001</v>
      </c>
      <c r="H79" s="64">
        <v>67.12</v>
      </c>
      <c r="I79" s="64">
        <v>7.68</v>
      </c>
      <c r="J79" s="64">
        <f t="shared" si="6"/>
        <v>74.12</v>
      </c>
      <c r="K79" s="64">
        <v>67.98</v>
      </c>
      <c r="L79" s="64">
        <v>6.14</v>
      </c>
      <c r="M79" s="64">
        <f t="shared" si="7"/>
        <v>72.27</v>
      </c>
      <c r="N79" s="64">
        <v>67.13</v>
      </c>
      <c r="O79" s="64">
        <v>5.14</v>
      </c>
      <c r="P79" s="64">
        <f t="shared" si="8"/>
        <v>69.57</v>
      </c>
      <c r="Q79" s="64">
        <v>65.44</v>
      </c>
      <c r="R79" s="64">
        <v>4.13</v>
      </c>
      <c r="S79" s="64">
        <f t="shared" si="9"/>
        <v>5.797499999999999</v>
      </c>
      <c r="T79" s="105"/>
    </row>
    <row r="80" spans="1:20" s="65" customFormat="1" ht="15" customHeight="1">
      <c r="A80" s="174">
        <v>74</v>
      </c>
      <c r="B80" s="102" t="s">
        <v>91</v>
      </c>
      <c r="C80" s="103" t="s">
        <v>28</v>
      </c>
      <c r="D80" s="104">
        <v>48</v>
      </c>
      <c r="E80" s="97" t="s">
        <v>92</v>
      </c>
      <c r="F80" s="97">
        <v>12</v>
      </c>
      <c r="G80" s="64">
        <f t="shared" si="5"/>
        <v>55.8</v>
      </c>
      <c r="H80" s="64">
        <v>55.8</v>
      </c>
      <c r="I80" s="64"/>
      <c r="J80" s="64">
        <f t="shared" si="6"/>
        <v>54.13</v>
      </c>
      <c r="K80" s="64">
        <v>54.13</v>
      </c>
      <c r="L80" s="64"/>
      <c r="M80" s="64">
        <f t="shared" si="7"/>
        <v>55.22</v>
      </c>
      <c r="N80" s="64">
        <v>55.22</v>
      </c>
      <c r="O80" s="64"/>
      <c r="P80" s="64">
        <f t="shared" si="8"/>
        <v>50.78</v>
      </c>
      <c r="Q80" s="64">
        <v>50.78</v>
      </c>
      <c r="R80" s="64"/>
      <c r="S80" s="64">
        <f t="shared" si="9"/>
        <v>4.2316666666666665</v>
      </c>
      <c r="T80" s="105"/>
    </row>
    <row r="81" spans="1:20" s="65" customFormat="1" ht="15" customHeight="1">
      <c r="A81" s="174">
        <v>75</v>
      </c>
      <c r="B81" s="102" t="s">
        <v>91</v>
      </c>
      <c r="C81" s="103" t="s">
        <v>28</v>
      </c>
      <c r="D81" s="104">
        <v>48</v>
      </c>
      <c r="E81" s="97" t="s">
        <v>93</v>
      </c>
      <c r="F81" s="97">
        <v>12</v>
      </c>
      <c r="G81" s="64">
        <f t="shared" si="5"/>
        <v>52.269999999999996</v>
      </c>
      <c r="H81" s="64">
        <v>43.15</v>
      </c>
      <c r="I81" s="64">
        <v>9.12</v>
      </c>
      <c r="J81" s="64">
        <f t="shared" si="6"/>
        <v>50.2</v>
      </c>
      <c r="K81" s="64">
        <v>42.18</v>
      </c>
      <c r="L81" s="64">
        <v>8.02</v>
      </c>
      <c r="M81" s="64">
        <f t="shared" si="7"/>
        <v>48.519999999999996</v>
      </c>
      <c r="N81" s="64">
        <v>41.3</v>
      </c>
      <c r="O81" s="64">
        <v>7.22</v>
      </c>
      <c r="P81" s="64">
        <f t="shared" si="8"/>
        <v>46.599999999999994</v>
      </c>
      <c r="Q81" s="64">
        <v>40.16</v>
      </c>
      <c r="R81" s="64">
        <v>6.44</v>
      </c>
      <c r="S81" s="64">
        <f t="shared" si="9"/>
        <v>3.883333333333333</v>
      </c>
      <c r="T81" s="105"/>
    </row>
    <row r="82" spans="1:20" ht="15">
      <c r="A82" s="55"/>
      <c r="B82" s="107" t="s">
        <v>8</v>
      </c>
      <c r="C82" s="92"/>
      <c r="D82" s="55"/>
      <c r="E82" s="55"/>
      <c r="F82" s="70">
        <f aca="true" t="shared" si="10" ref="F82:L82">SUM(F6:F81)</f>
        <v>989</v>
      </c>
      <c r="G82" s="78">
        <f t="shared" si="10"/>
        <v>6649.059999999999</v>
      </c>
      <c r="H82" s="78">
        <f t="shared" si="10"/>
        <v>5679.679999999998</v>
      </c>
      <c r="I82" s="78">
        <f t="shared" si="10"/>
        <v>969.3799999999998</v>
      </c>
      <c r="J82" s="78">
        <f t="shared" si="10"/>
        <v>6728.129999999998</v>
      </c>
      <c r="K82" s="78">
        <f t="shared" si="10"/>
        <v>5792.759999999999</v>
      </c>
      <c r="L82" s="78">
        <f t="shared" si="10"/>
        <v>935.37</v>
      </c>
      <c r="M82" s="78">
        <f>SUM(M6:M81)</f>
        <v>7036.6759999999995</v>
      </c>
      <c r="N82" s="78">
        <f>SUM(N6:N81)</f>
        <v>6105.026000000001</v>
      </c>
      <c r="O82" s="78">
        <f>SUM(O6:O81)</f>
        <v>931.6500000000001</v>
      </c>
      <c r="P82" s="78">
        <f>SUM(P6:P81)</f>
        <v>7268.899999999998</v>
      </c>
      <c r="Q82" s="78">
        <f>SUM(Q6:Q81)</f>
        <v>6340.06</v>
      </c>
      <c r="R82" s="78">
        <f>SUM(R6:R81)</f>
        <v>928.8399999999999</v>
      </c>
      <c r="S82" s="245"/>
      <c r="T82" s="101"/>
    </row>
    <row r="84" ht="15">
      <c r="G84" s="259"/>
    </row>
  </sheetData>
  <sheetProtection/>
  <mergeCells count="21">
    <mergeCell ref="Q4:R4"/>
    <mergeCell ref="B1:S1"/>
    <mergeCell ref="S3:S5"/>
    <mergeCell ref="D4:D5"/>
    <mergeCell ref="G3:I3"/>
    <mergeCell ref="G4:G5"/>
    <mergeCell ref="H4:I4"/>
    <mergeCell ref="J3:L3"/>
    <mergeCell ref="J4:J5"/>
    <mergeCell ref="P3:R3"/>
    <mergeCell ref="P4:P5"/>
    <mergeCell ref="K4:L4"/>
    <mergeCell ref="M3:O3"/>
    <mergeCell ref="A3:A5"/>
    <mergeCell ref="B3:B5"/>
    <mergeCell ref="C3:E3"/>
    <mergeCell ref="C4:C5"/>
    <mergeCell ref="F3:F5"/>
    <mergeCell ref="E4:E5"/>
    <mergeCell ref="M4:M5"/>
    <mergeCell ref="N4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Ekonom6</dc:creator>
  <cp:keywords/>
  <dc:description/>
  <cp:lastModifiedBy>Павлова Людмила Ивановна</cp:lastModifiedBy>
  <cp:lastPrinted>2022-03-10T13:20:05Z</cp:lastPrinted>
  <dcterms:created xsi:type="dcterms:W3CDTF">2018-08-07T12:00:09Z</dcterms:created>
  <dcterms:modified xsi:type="dcterms:W3CDTF">2022-05-24T14:24:26Z</dcterms:modified>
  <cp:category/>
  <cp:version/>
  <cp:contentType/>
  <cp:contentStatus/>
</cp:coreProperties>
</file>