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4675" windowHeight="12045"/>
  </bookViews>
  <sheets>
    <sheet name="бюджет для граждаг 2017-2020" sheetId="2" r:id="rId1"/>
  </sheets>
  <definedNames>
    <definedName name="_xlnm.Print_Titles" localSheetId="0">'бюджет для граждаг 2017-2020'!$3:$5</definedName>
    <definedName name="_xlnm.Print_Area" localSheetId="0">'бюджет для граждаг 2017-2020'!$A$1:$N$34</definedName>
  </definedNames>
  <calcPr calcId="125725"/>
</workbook>
</file>

<file path=xl/calcChain.xml><?xml version="1.0" encoding="utf-8"?>
<calcChain xmlns="http://schemas.openxmlformats.org/spreadsheetml/2006/main">
  <c r="K25" i="2"/>
  <c r="L25"/>
  <c r="M25"/>
  <c r="E20"/>
  <c r="D20"/>
  <c r="F18"/>
  <c r="E18"/>
  <c r="D18"/>
  <c r="G21"/>
  <c r="G13"/>
  <c r="F13"/>
  <c r="E13"/>
  <c r="D13"/>
  <c r="F8"/>
  <c r="O7" l="1"/>
  <c r="P7" s="1"/>
</calcChain>
</file>

<file path=xl/sharedStrings.xml><?xml version="1.0" encoding="utf-8"?>
<sst xmlns="http://schemas.openxmlformats.org/spreadsheetml/2006/main" count="135" uniqueCount="114">
  <si>
    <t>№ п/п</t>
  </si>
  <si>
    <t>Наименование индикатора</t>
  </si>
  <si>
    <t>Ед. изм.</t>
  </si>
  <si>
    <t>отчет</t>
  </si>
  <si>
    <t xml:space="preserve">отчет </t>
  </si>
  <si>
    <t xml:space="preserve">оценка </t>
  </si>
  <si>
    <t>прогноз</t>
  </si>
  <si>
    <t>Примечание</t>
  </si>
  <si>
    <t>уточненный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</si>
  <si>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</si>
  <si>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</si>
  <si>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</si>
  <si>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</si>
  <si>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</si>
  <si>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</si>
  <si>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</si>
  <si>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1.</t>
  </si>
  <si>
    <t>Среднегодовая численность постоянного населения</t>
  </si>
  <si>
    <t>тыс. чел</t>
  </si>
  <si>
    <t>Численность населения трудоспособного возраста</t>
  </si>
  <si>
    <t>тыс.чел.</t>
  </si>
  <si>
    <t>3.</t>
  </si>
  <si>
    <t>4.</t>
  </si>
  <si>
    <t>5.</t>
  </si>
  <si>
    <t>рублей</t>
  </si>
  <si>
    <t>6.</t>
  </si>
  <si>
    <t>7.</t>
  </si>
  <si>
    <t>Число субъектов малого и среднего предпринимательства, всего, в т.ч.</t>
  </si>
  <si>
    <t>единиц</t>
  </si>
  <si>
    <t>8.</t>
  </si>
  <si>
    <t xml:space="preserve"> Оборот розничной торговли</t>
  </si>
  <si>
    <t>млн. руб</t>
  </si>
  <si>
    <t>9.</t>
  </si>
  <si>
    <t>Оборот общественного питания</t>
  </si>
  <si>
    <t>10.</t>
  </si>
  <si>
    <t>Общая площадь территории городского округа</t>
  </si>
  <si>
    <t>га</t>
  </si>
  <si>
    <t>11.</t>
  </si>
  <si>
    <t>Общая площадь жилых помещений, приходящаяся в среднем на одного жителя</t>
  </si>
  <si>
    <t>кв.м</t>
  </si>
  <si>
    <t>12.</t>
  </si>
  <si>
    <t>Площадь земельных участков, являющихся объектами налогообложения земельным налогом</t>
  </si>
  <si>
    <t>кв.км</t>
  </si>
  <si>
    <t>13.</t>
  </si>
  <si>
    <t>14.</t>
  </si>
  <si>
    <t>информация о крупных градообразующих предприятиях</t>
  </si>
  <si>
    <t>нет</t>
  </si>
  <si>
    <t>15.</t>
  </si>
  <si>
    <t>16.</t>
  </si>
  <si>
    <t>данные по состоянию на 31 декабря года.</t>
  </si>
  <si>
    <t>шт.</t>
  </si>
  <si>
    <t>тыс. руб.</t>
  </si>
  <si>
    <t>Прогноз социально-экономического развития МО "Городской округ "Город Нарьян-Мар"</t>
  </si>
  <si>
    <t>Ипотека</t>
  </si>
  <si>
    <t>Реализация муниципальных программ</t>
  </si>
  <si>
    <t>Создание условий для экономического развития</t>
  </si>
  <si>
    <t>ед.</t>
  </si>
  <si>
    <t>Расходы городского бюджета на реализацию муниципальной программы</t>
  </si>
  <si>
    <t xml:space="preserve">Расходы городского бюджета на оказание финансовой поддержки  субъектам малого и среднего предпринимательства в рамках муниципальной программы </t>
  </si>
  <si>
    <t xml:space="preserve">Доходы городского бюджета, полученные от предпринимательской деятельности (ЕНВД, патент) </t>
  </si>
  <si>
    <t xml:space="preserve">Количество субъектов малого и среднего предпринимательства, получивших финансовую поддержку из городского бюджета </t>
  </si>
  <si>
    <t xml:space="preserve">Количество заключенных договоров на предоставление компенсационных выплат гражданам, являющихся заемщиками ипотечных кредитов на приобретение жилья </t>
  </si>
  <si>
    <t>Сумма фактически перечисленных жилищных компенсационных выплат</t>
  </si>
  <si>
    <t>факт</t>
  </si>
  <si>
    <t>2011 год</t>
  </si>
  <si>
    <t>2012 года</t>
  </si>
  <si>
    <t>2020 год</t>
  </si>
  <si>
    <t>Уточнен показатель по п. 1.4. за 2015 год по данным статуправления. С 2016 года полномочия по формированию статистических данных переданы в Управление федеральной службы государственной статистики по Архангельской области и Ненецкому автономному округу. В соответствии с планом статистических работ, утвержденным распоряжением Правительства РФ от 06.05.2008 № 671-р, данные о естественном приросте, миграции населения будут сформированы 2 июля, данные о численности городского и сельского населения на 1 января текущего года - 31 июля, данные о возрастно-половом составе населения на 1 января текущего года – 1 октября. За отчетный период по пунктам 1.2-1.4. данные указаны на уровне 2015 года. В связи с поздними сроками формирования указанных показателей, отсутствует возможность провести анализ изменения численности населения муниципального образования, а также уточнить данные на прогнозный период 2017 – 2019 годов.</t>
  </si>
  <si>
    <t>поправить за 2014 на 23,665</t>
  </si>
  <si>
    <t>14,7*</t>
  </si>
  <si>
    <t>2.</t>
  </si>
  <si>
    <t>Среднемесячная номинальная начисленная заработная плата работников крупных и средних предприятий и некоммерческих организаций</t>
  </si>
  <si>
    <t xml:space="preserve">по данным Управления федеральной службы государственной статистики по Архангельской области и НАО статистические показатели с сайта за 12 мес. 2016. </t>
  </si>
  <si>
    <t>Уровень безработицы</t>
  </si>
  <si>
    <t>%</t>
  </si>
  <si>
    <t>По данным КУ НАО "Центр занятости населения"  на 01.01.2017</t>
  </si>
  <si>
    <t>Прожиточный минимум на душу населения</t>
  </si>
  <si>
    <t xml:space="preserve">в соответствии с постановлением Администрации Ненецкого автономного округа № 23-п от 02 февраля 2017 года за 4 квартал 2016 года </t>
  </si>
  <si>
    <r>
      <t>По данным единого реестра субъектов малого и среднего предпринимательства (с августа 2016), размещенного на  официальном сайте Федеральной налоговой службы</t>
    </r>
    <r>
      <rPr>
        <sz val="10"/>
        <color rgb="FFFF0000"/>
        <rFont val="Times New Roman Cyr"/>
        <charset val="204"/>
      </rPr>
      <t xml:space="preserve"> </t>
    </r>
  </si>
  <si>
    <t>- индивидуальных предпринимателей</t>
  </si>
  <si>
    <t>По данным единого реестра субъектов малого и среднего предпринимательства, размещенного на  официальном сайте Федеральной налоговой службы</t>
  </si>
  <si>
    <t>- юридических лиц</t>
  </si>
  <si>
    <t>2287,0*</t>
  </si>
  <si>
    <t>В связи с отсутствием  данных за 2016 год на официальном сайте Управления федеральной службы государственной статистики по Архангельской области и НАО показатель за отчетный период установлен на уровне 2015 года. .Прогноз составлен с учетом доведенных ИПЦ</t>
  </si>
  <si>
    <t>486,5*</t>
  </si>
  <si>
    <t>Индекс потребительских цен (декабрь к декабрю)</t>
  </si>
  <si>
    <t>По данным Росстата за 2016 год и прогноз по показателям Минэкономразвития России по прогнозу СЭР от 24.11.2016</t>
  </si>
  <si>
    <t>тыс.кв.м.</t>
  </si>
  <si>
    <t>Объем жилищного строительства</t>
  </si>
  <si>
    <t>По отчету 1 -жилфонд за 2016 год и по своду ЖФ на 31.12.2016 в 2016 -  ведено 2 МКД (7 658,5 м2): по ул.Швецова д.1 (6 383,7 м2), М. Баёва, д.13 (1 354,8 кв.м.). По данным Департамента строит-ва, ЖКХ, энергетики и транспорта  НАО ожидается ежегодно вводить по 20 тыс.м2 жилой S МКД.
По отчету 1 -жилфонд за 2016 год введено новой площади ИЖД - 6 438 м2, увеличена общая площадь ИЖД за счет уточнения по результатам инвентаризации на 24 255,23 м2.  По данным Департамента строит-ва, ЖКХ, энергетики и транспорта  НАО ожидается ежегодно вводить по 10 тыс.м2 жилой S.
Ежегодно ожидается снос старого жилфонда в объеме 6 - 7 тыс.м2</t>
  </si>
  <si>
    <t>Показатель за 2016 год вырос по сравнению с 2015 годом в связи с вводом в эксплуатацию в 2016 году двух новых МКД общей жилой площадью 7 738,5 м2.( по ул.Швецова д.1 (6 383,7 м2), М. Баёва, д.13 (1 354,8 кв.м.)). За 2016 год снесено и/или расселено 11 МКД общей площадью 4 564,9 кв.м2.
По состоянию на 31.12.2016 в МО числится 401 многоквартирный дом общей жилой площадью 492 182,1 м2 и 827 индивидуальных жилых домов общей жилой площадью 113 822,0 м2.. По данным Департамента строит-ва, ЖКХ, энергетики и транспорта  НАО ожидается ежегодно вводить по 20 тыс.м2 жилой S в МКД и по 10 тыс.м2 жилой S в ИЖД</t>
  </si>
  <si>
    <t>В 2016 году границы МО изменены посредством отнесения к территории МО земельного участка общей площадью 151 842 м2 . Заполярным районом передан участок полигона по размещению ТБО. Регистрация в кадастровой плате прошла в 2016 году.</t>
  </si>
  <si>
    <t>жду инф. От УМИ</t>
  </si>
  <si>
    <t>по данным УМИ, пояснений нет</t>
  </si>
  <si>
    <t>Исп. Михайлюк И.В.</t>
  </si>
  <si>
    <t>* - предоставлены показатели за 9 месяцев</t>
  </si>
  <si>
    <t>4.4. Объем работ, выполненных по виду деятельности "строительство" за 2007г</t>
  </si>
  <si>
    <t>предоставлены показатели за 9 месяцев *</t>
  </si>
  <si>
    <t>5. Ввод в действие жилья и объектов соцкультбыта за 2007 г предоставлены показатели за 9 месяцев *</t>
  </si>
  <si>
    <t>5. Потребительский рынок за 2007 год представлены показатели за 9 месяцев *</t>
  </si>
  <si>
    <t>Прогноз на 2011 год 1 Вариант не представлен, отсутствует индекс-дефлятор</t>
  </si>
  <si>
    <t>Отчет об исполнении  бюджета МО "Городской округ "Город Нарьян-Мар" в форме "Бюджет для граждан" за 2016 год, плановый период 2017 года и  прогнозный период 2018 - 2020 годов</t>
  </si>
  <si>
    <t>по итогам за  2016</t>
  </si>
  <si>
    <t>на 30.04.2017</t>
  </si>
  <si>
    <t>17.</t>
  </si>
  <si>
    <t>18.</t>
  </si>
  <si>
    <t>19.</t>
  </si>
  <si>
    <t>20.</t>
  </si>
  <si>
    <t>В соответствии с федеральным законом от 26.02.2002 № 127-ФЗ к градообразующим организациям  признаются юридические лица, численность работников которых составляет не менее двадцати пяти процентов численности работающего населения соответствующего населенного пункта, либо свыше 5 тысяч человек. Для МО "Городской округ "Город Нарьян-Мар" численность работников градообразующей организации должно составлят не менее 3,65 тыс. человек (14,6*25%). Градообразующие организации на территории МО отсутствуют.</t>
  </si>
  <si>
    <t xml:space="preserve">действие Временных правил распространяется на граждан, подавших заявления на предоставление жилищных компенсационных выплат в срок до 1 июля 2010 года.Прогнозный показатель определен расчетным путем пропорционально среднего размера выплат и количества получателей.
</t>
  </si>
  <si>
    <t xml:space="preserve">Показатель за 2016 год указан по данным МИФНС России по НАО № 4. Прогнозный показатель определен расчетным путем по среднегодовой динамике роста 3%. </t>
  </si>
  <si>
    <t>субсидии субъектам среднего и малого предпринимательства на возмещение затрат по приобретению имущества,затрат по коммунальным услугам , за аренду помещений, затрат на подготовку кадров .</t>
  </si>
  <si>
    <t>Расходы на выплату субсидий субъектам среднего и малого предпринимательства, приобретение прилавков, проведение семинаров, размещение информации в СМИ и т.д.</t>
  </si>
  <si>
    <t>* - за 2015 год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</si>
</sst>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.000"/>
    <numFmt numFmtId="166" formatCode="_(* #,##0.00_);_(* \(#,##0.00\);_(* &quot;-&quot;??_);_(@_)"/>
    <numFmt numFmtId="167" formatCode="0.0%"/>
    <numFmt numFmtId="168" formatCode="#,##0.0"/>
    <numFmt numFmtId="169" formatCode="_(* #,##0.0_);_(* \(#,##0.0\);_(* &quot;-&quot;??_);_(@_)"/>
    <numFmt numFmtId="170" formatCode="_-* #,##0.000_р_._-;\-* #,##0.000_р_._-;_-* &quot;-&quot;???_р_._-;_-@_-"/>
    <numFmt numFmtId="171" formatCode="_(* #,##0_);_(* \(#,##0\);_(* &quot;-&quot;??_);_(@_)"/>
  </numFmts>
  <fonts count="20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i/>
      <sz val="11"/>
      <name val="Times New Roman CYR"/>
      <family val="1"/>
      <charset val="204"/>
    </font>
    <font>
      <i/>
      <u/>
      <sz val="11"/>
      <name val="Times New Roman CYR"/>
      <family val="1"/>
      <charset val="204"/>
    </font>
    <font>
      <b/>
      <sz val="10"/>
      <name val="Arial"/>
      <family val="2"/>
      <charset val="204"/>
    </font>
    <font>
      <b/>
      <sz val="11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0" xfId="0" applyFont="1" applyFill="1" applyAlignment="1">
      <alignment horizontal="right" wrapText="1"/>
    </xf>
    <xf numFmtId="0" fontId="3" fillId="0" borderId="0" xfId="0" applyFont="1"/>
    <xf numFmtId="0" fontId="4" fillId="0" borderId="0" xfId="0" applyFont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justify" vertical="top" wrapText="1"/>
    </xf>
    <xf numFmtId="165" fontId="3" fillId="2" borderId="2" xfId="1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wrapText="1"/>
    </xf>
    <xf numFmtId="0" fontId="4" fillId="0" borderId="0" xfId="0" applyFont="1" applyAlignment="1"/>
    <xf numFmtId="164" fontId="3" fillId="2" borderId="2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69" fontId="3" fillId="2" borderId="2" xfId="1" applyNumberFormat="1" applyFont="1" applyFill="1" applyBorder="1" applyAlignment="1">
      <alignment horizontal="center"/>
    </xf>
    <xf numFmtId="168" fontId="9" fillId="3" borderId="2" xfId="0" applyNumberFormat="1" applyFont="1" applyFill="1" applyBorder="1" applyAlignment="1">
      <alignment horizontal="center"/>
    </xf>
    <xf numFmtId="169" fontId="9" fillId="2" borderId="2" xfId="1" applyNumberFormat="1" applyFont="1" applyFill="1" applyBorder="1" applyAlignment="1">
      <alignment horizontal="center" wrapText="1"/>
    </xf>
    <xf numFmtId="168" fontId="3" fillId="2" borderId="2" xfId="1" applyNumberFormat="1" applyFont="1" applyFill="1" applyBorder="1" applyAlignment="1">
      <alignment horizontal="center"/>
    </xf>
    <xf numFmtId="168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1" fontId="9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165" fontId="3" fillId="2" borderId="2" xfId="1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6" fontId="5" fillId="2" borderId="0" xfId="1" applyFont="1" applyFill="1" applyAlignment="1">
      <alignment horizontal="center"/>
    </xf>
    <xf numFmtId="167" fontId="4" fillId="2" borderId="0" xfId="2" applyNumberFormat="1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3" fillId="2" borderId="0" xfId="0" applyFont="1" applyFill="1"/>
    <xf numFmtId="0" fontId="12" fillId="2" borderId="1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1" fontId="3" fillId="2" borderId="0" xfId="0" applyNumberFormat="1" applyFont="1" applyFill="1" applyAlignment="1">
      <alignment horizontal="center"/>
    </xf>
    <xf numFmtId="164" fontId="4" fillId="0" borderId="0" xfId="0" applyNumberFormat="1" applyFont="1"/>
    <xf numFmtId="1" fontId="3" fillId="2" borderId="2" xfId="1" applyNumberFormat="1" applyFont="1" applyFill="1" applyBorder="1" applyAlignment="1">
      <alignment horizontal="center" vertical="top"/>
    </xf>
    <xf numFmtId="4" fontId="3" fillId="2" borderId="2" xfId="1" applyNumberFormat="1" applyFont="1" applyFill="1" applyBorder="1" applyAlignment="1">
      <alignment horizontal="center" vertical="top"/>
    </xf>
    <xf numFmtId="4" fontId="9" fillId="0" borderId="2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vertical="top" wrapText="1"/>
    </xf>
    <xf numFmtId="3" fontId="3" fillId="2" borderId="2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 vertical="top"/>
    </xf>
    <xf numFmtId="164" fontId="15" fillId="2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3" fillId="4" borderId="2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0" fontId="16" fillId="0" borderId="0" xfId="0" applyFont="1" applyAlignment="1"/>
    <xf numFmtId="164" fontId="3" fillId="2" borderId="2" xfId="1" applyNumberFormat="1" applyFont="1" applyFill="1" applyBorder="1" applyAlignment="1">
      <alignment horizontal="center" wrapText="1"/>
    </xf>
    <xf numFmtId="167" fontId="3" fillId="0" borderId="0" xfId="2" applyNumberFormat="1" applyFont="1" applyAlignment="1"/>
    <xf numFmtId="164" fontId="3" fillId="0" borderId="2" xfId="1" applyNumberFormat="1" applyFont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 wrapText="1"/>
    </xf>
    <xf numFmtId="169" fontId="3" fillId="4" borderId="2" xfId="1" applyNumberFormat="1" applyFont="1" applyFill="1" applyBorder="1" applyAlignment="1">
      <alignment horizontal="center"/>
    </xf>
    <xf numFmtId="169" fontId="3" fillId="0" borderId="2" xfId="1" applyNumberFormat="1" applyFont="1" applyFill="1" applyBorder="1" applyAlignment="1">
      <alignment horizontal="center"/>
    </xf>
    <xf numFmtId="167" fontId="3" fillId="4" borderId="2" xfId="2" applyNumberFormat="1" applyFont="1" applyFill="1" applyBorder="1" applyAlignment="1">
      <alignment horizontal="center"/>
    </xf>
    <xf numFmtId="167" fontId="9" fillId="3" borderId="2" xfId="2" applyNumberFormat="1" applyFont="1" applyFill="1" applyBorder="1" applyAlignment="1">
      <alignment horizontal="center"/>
    </xf>
    <xf numFmtId="170" fontId="3" fillId="0" borderId="0" xfId="0" applyNumberFormat="1" applyFont="1"/>
    <xf numFmtId="171" fontId="3" fillId="4" borderId="2" xfId="1" applyNumberFormat="1" applyFont="1" applyFill="1" applyBorder="1" applyAlignment="1">
      <alignment horizontal="center"/>
    </xf>
    <xf numFmtId="171" fontId="9" fillId="2" borderId="2" xfId="0" applyNumberFormat="1" applyFont="1" applyFill="1" applyBorder="1" applyAlignment="1">
      <alignment horizontal="center"/>
    </xf>
    <xf numFmtId="167" fontId="3" fillId="2" borderId="0" xfId="2" applyNumberFormat="1" applyFont="1" applyFill="1" applyAlignment="1"/>
    <xf numFmtId="0" fontId="4" fillId="2" borderId="0" xfId="0" applyFont="1" applyFill="1"/>
    <xf numFmtId="0" fontId="3" fillId="2" borderId="7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/>
    </xf>
    <xf numFmtId="1" fontId="4" fillId="2" borderId="2" xfId="1" applyNumberFormat="1" applyFont="1" applyFill="1" applyBorder="1" applyAlignment="1">
      <alignment horizontal="center"/>
    </xf>
    <xf numFmtId="1" fontId="17" fillId="2" borderId="2" xfId="1" applyNumberFormat="1" applyFont="1" applyFill="1" applyBorder="1" applyAlignment="1">
      <alignment horizontal="center"/>
    </xf>
    <xf numFmtId="1" fontId="3" fillId="4" borderId="2" xfId="1" applyNumberFormat="1" applyFont="1" applyFill="1" applyBorder="1" applyAlignment="1">
      <alignment horizontal="center"/>
    </xf>
    <xf numFmtId="168" fontId="3" fillId="4" borderId="2" xfId="1" applyNumberFormat="1" applyFont="1" applyFill="1" applyBorder="1" applyAlignment="1">
      <alignment horizontal="center"/>
    </xf>
    <xf numFmtId="168" fontId="3" fillId="4" borderId="2" xfId="1" applyNumberFormat="1" applyFont="1" applyFill="1" applyBorder="1" applyAlignment="1">
      <alignment horizontal="center" wrapText="1"/>
    </xf>
    <xf numFmtId="1" fontId="3" fillId="0" borderId="2" xfId="1" applyNumberFormat="1" applyFont="1" applyBorder="1" applyAlignment="1">
      <alignment horizontal="center"/>
    </xf>
    <xf numFmtId="171" fontId="3" fillId="0" borderId="2" xfId="1" applyNumberFormat="1" applyFont="1" applyBorder="1" applyAlignment="1">
      <alignment horizontal="center"/>
    </xf>
    <xf numFmtId="168" fontId="9" fillId="4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164" fontId="3" fillId="0" borderId="0" xfId="0" applyNumberFormat="1" applyFont="1" applyBorder="1" applyAlignment="1">
      <alignment horizontal="center"/>
    </xf>
    <xf numFmtId="0" fontId="3" fillId="2" borderId="0" xfId="0" applyFont="1" applyFill="1"/>
    <xf numFmtId="1" fontId="3" fillId="2" borderId="0" xfId="0" applyNumberFormat="1" applyFont="1" applyFill="1"/>
    <xf numFmtId="1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 vertical="top"/>
    </xf>
    <xf numFmtId="164" fontId="3" fillId="2" borderId="2" xfId="1" applyNumberFormat="1" applyFont="1" applyFill="1" applyBorder="1" applyAlignment="1">
      <alignment horizontal="center" vertical="top"/>
    </xf>
    <xf numFmtId="164" fontId="9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8" fontId="4" fillId="2" borderId="6" xfId="0" applyNumberFormat="1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abSelected="1" view="pageBreakPreview" zoomScaleNormal="100" zoomScaleSheetLayoutView="100" workbookViewId="0">
      <pane xSplit="3" ySplit="6" topLeftCell="K7" activePane="bottomRight" state="frozen"/>
      <selection pane="topRight" activeCell="D1" sqref="D1"/>
      <selection pane="bottomLeft" activeCell="A8" sqref="A8"/>
      <selection pane="bottomRight" activeCell="O1" sqref="O1:S1048576"/>
    </sheetView>
  </sheetViews>
  <sheetFormatPr defaultRowHeight="15" outlineLevelRow="2" outlineLevelCol="1"/>
  <cols>
    <col min="1" max="1" width="5.85546875" style="7" customWidth="1"/>
    <col min="2" max="2" width="53.85546875" style="99" customWidth="1"/>
    <col min="3" max="3" width="9" style="7" customWidth="1"/>
    <col min="4" max="4" width="11.42578125" style="55" hidden="1" customWidth="1" outlineLevel="1"/>
    <col min="5" max="5" width="11.7109375" style="55" hidden="1" customWidth="1" outlineLevel="1"/>
    <col min="6" max="6" width="10.5703125" style="4" hidden="1" customWidth="1" outlineLevel="1"/>
    <col min="7" max="7" width="12.42578125" style="4" hidden="1" customWidth="1" outlineLevel="1"/>
    <col min="8" max="8" width="13.7109375" style="4" customWidth="1" collapsed="1"/>
    <col min="9" max="9" width="12.28515625" style="4" bestFit="1" customWidth="1"/>
    <col min="10" max="10" width="9.42578125" style="4" customWidth="1"/>
    <col min="11" max="12" width="9.42578125" style="4" bestFit="1" customWidth="1"/>
    <col min="13" max="13" width="9.42578125" style="4" customWidth="1"/>
    <col min="14" max="14" width="83.140625" style="5" customWidth="1"/>
    <col min="15" max="16" width="9.140625" style="2" hidden="1" customWidth="1"/>
    <col min="17" max="17" width="0" style="2" hidden="1" customWidth="1"/>
    <col min="18" max="19" width="0" style="3" hidden="1" customWidth="1"/>
    <col min="20" max="16384" width="9.140625" style="3"/>
  </cols>
  <sheetData>
    <row r="1" spans="1:53" ht="42" customHeight="1" outlineLevel="1">
      <c r="A1" s="106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52"/>
      <c r="N1" s="1" t="s">
        <v>102</v>
      </c>
    </row>
    <row r="2" spans="1:53" ht="17.25" customHeight="1">
      <c r="H2" s="53"/>
      <c r="I2" s="53"/>
      <c r="J2" s="53"/>
      <c r="K2" s="53"/>
      <c r="L2" s="53"/>
      <c r="M2" s="53"/>
      <c r="N2" s="54" t="s">
        <v>103</v>
      </c>
    </row>
    <row r="3" spans="1:53" ht="15.75" customHeight="1">
      <c r="A3" s="107" t="s">
        <v>0</v>
      </c>
      <c r="B3" s="107" t="s">
        <v>1</v>
      </c>
      <c r="C3" s="107" t="s">
        <v>2</v>
      </c>
      <c r="D3" s="56" t="s">
        <v>3</v>
      </c>
      <c r="E3" s="56" t="s">
        <v>3</v>
      </c>
      <c r="F3" s="8" t="s">
        <v>3</v>
      </c>
      <c r="G3" s="9" t="s">
        <v>4</v>
      </c>
      <c r="H3" s="9" t="s">
        <v>3</v>
      </c>
      <c r="I3" s="9" t="s">
        <v>3</v>
      </c>
      <c r="J3" s="9" t="s">
        <v>5</v>
      </c>
      <c r="K3" s="109" t="s">
        <v>6</v>
      </c>
      <c r="L3" s="109"/>
      <c r="M3" s="110"/>
      <c r="N3" s="10" t="s">
        <v>7</v>
      </c>
    </row>
    <row r="4" spans="1:53" ht="28.5" hidden="1" outlineLevel="1">
      <c r="A4" s="108"/>
      <c r="B4" s="107"/>
      <c r="C4" s="107"/>
      <c r="D4" s="56"/>
      <c r="E4" s="56"/>
      <c r="F4" s="57" t="s">
        <v>8</v>
      </c>
      <c r="G4" s="57" t="s">
        <v>8</v>
      </c>
      <c r="H4" s="57" t="s">
        <v>8</v>
      </c>
      <c r="I4" s="9" t="s">
        <v>63</v>
      </c>
      <c r="J4" s="9"/>
      <c r="K4" s="11"/>
      <c r="L4" s="11"/>
      <c r="M4" s="11"/>
      <c r="N4" s="12"/>
    </row>
    <row r="5" spans="1:53" ht="31.5" customHeight="1" collapsed="1">
      <c r="A5" s="108"/>
      <c r="B5" s="107"/>
      <c r="C5" s="107"/>
      <c r="D5" s="58" t="s">
        <v>64</v>
      </c>
      <c r="E5" s="58" t="s">
        <v>65</v>
      </c>
      <c r="F5" s="9" t="s">
        <v>9</v>
      </c>
      <c r="G5" s="9" t="s">
        <v>10</v>
      </c>
      <c r="H5" s="9" t="s">
        <v>11</v>
      </c>
      <c r="I5" s="9" t="s">
        <v>12</v>
      </c>
      <c r="J5" s="8" t="s">
        <v>13</v>
      </c>
      <c r="K5" s="8" t="s">
        <v>14</v>
      </c>
      <c r="L5" s="8" t="s">
        <v>15</v>
      </c>
      <c r="M5" s="8" t="s">
        <v>66</v>
      </c>
      <c r="N5" s="12"/>
      <c r="O5" s="2">
        <v>2019</v>
      </c>
      <c r="P5" s="2">
        <v>2020</v>
      </c>
    </row>
    <row r="6" spans="1:53" ht="17.25" customHeight="1" outlineLevel="1" collapsed="1">
      <c r="A6" s="33"/>
      <c r="B6" s="115" t="s">
        <v>52</v>
      </c>
      <c r="C6" s="116"/>
      <c r="D6" s="116"/>
      <c r="E6" s="116"/>
      <c r="F6" s="116"/>
      <c r="G6" s="117"/>
      <c r="H6" s="117"/>
      <c r="I6" s="117"/>
      <c r="J6" s="117"/>
      <c r="K6" s="117"/>
      <c r="L6" s="117"/>
      <c r="M6" s="118"/>
      <c r="N6" s="12"/>
    </row>
    <row r="7" spans="1:53" ht="35.25" customHeight="1" outlineLevel="1">
      <c r="A7" s="33" t="s">
        <v>16</v>
      </c>
      <c r="B7" s="14" t="s">
        <v>17</v>
      </c>
      <c r="C7" s="14" t="s">
        <v>18</v>
      </c>
      <c r="D7" s="59">
        <v>22.038</v>
      </c>
      <c r="E7" s="60">
        <v>22.643999999999998</v>
      </c>
      <c r="F7" s="60">
        <v>23.151</v>
      </c>
      <c r="G7" s="59">
        <v>23.664999999999999</v>
      </c>
      <c r="H7" s="18">
        <v>24.236999999999998</v>
      </c>
      <c r="I7" s="18">
        <v>24.594999999999999</v>
      </c>
      <c r="J7" s="105">
        <v>25.117000000000001</v>
      </c>
      <c r="K7" s="105">
        <v>25.608000000000001</v>
      </c>
      <c r="L7" s="105">
        <v>25.962</v>
      </c>
      <c r="M7" s="18">
        <v>26.138999999999999</v>
      </c>
      <c r="N7" s="111" t="s">
        <v>67</v>
      </c>
      <c r="O7" s="61" t="e">
        <f>K7+#REF!+#REF!</f>
        <v>#REF!</v>
      </c>
      <c r="P7" s="61" t="e">
        <f>O7+#REF!+#REF!</f>
        <v>#REF!</v>
      </c>
      <c r="Q7" s="62" t="s">
        <v>68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33" customHeight="1" outlineLevel="1">
      <c r="A8" s="33" t="s">
        <v>70</v>
      </c>
      <c r="B8" s="14" t="s">
        <v>19</v>
      </c>
      <c r="C8" s="14" t="s">
        <v>20</v>
      </c>
      <c r="D8" s="65">
        <v>14.12</v>
      </c>
      <c r="E8" s="66">
        <v>14.26</v>
      </c>
      <c r="F8" s="18">
        <f>14258/1000</f>
        <v>14.257999999999999</v>
      </c>
      <c r="G8" s="59">
        <v>14.590999999999999</v>
      </c>
      <c r="H8" s="67">
        <v>14.705</v>
      </c>
      <c r="I8" s="68" t="s">
        <v>69</v>
      </c>
      <c r="J8" s="18">
        <v>14.8</v>
      </c>
      <c r="K8" s="18">
        <v>14.9</v>
      </c>
      <c r="L8" s="18">
        <v>14.9</v>
      </c>
      <c r="M8" s="18">
        <v>14.9</v>
      </c>
      <c r="N8" s="112"/>
      <c r="O8" s="64"/>
      <c r="P8" s="64"/>
      <c r="Q8" s="64"/>
    </row>
    <row r="9" spans="1:53" ht="46.5" customHeight="1" outlineLevel="1">
      <c r="A9" s="33" t="s">
        <v>21</v>
      </c>
      <c r="B9" s="14" t="s">
        <v>85</v>
      </c>
      <c r="C9" s="13" t="s">
        <v>74</v>
      </c>
      <c r="D9" s="18"/>
      <c r="E9" s="18"/>
      <c r="F9" s="18"/>
      <c r="G9" s="87">
        <v>109.71</v>
      </c>
      <c r="H9" s="23">
        <v>115.35</v>
      </c>
      <c r="I9" s="23">
        <v>105.4</v>
      </c>
      <c r="J9" s="23">
        <v>104.7</v>
      </c>
      <c r="K9" s="23">
        <v>104</v>
      </c>
      <c r="L9" s="23">
        <v>104</v>
      </c>
      <c r="M9" s="23">
        <v>104</v>
      </c>
      <c r="N9" s="16" t="s">
        <v>86</v>
      </c>
      <c r="O9" s="64"/>
      <c r="P9" s="64"/>
      <c r="Q9" s="64"/>
    </row>
    <row r="10" spans="1:53" outlineLevel="1">
      <c r="A10" s="33" t="s">
        <v>22</v>
      </c>
      <c r="B10" s="14" t="s">
        <v>73</v>
      </c>
      <c r="C10" s="14" t="s">
        <v>74</v>
      </c>
      <c r="D10" s="70"/>
      <c r="E10" s="70"/>
      <c r="F10" s="20"/>
      <c r="G10" s="71">
        <v>1.2999999999999999E-2</v>
      </c>
      <c r="H10" s="72">
        <v>1.7000000000000001E-2</v>
      </c>
      <c r="I10" s="72">
        <v>2.5999999999999999E-2</v>
      </c>
      <c r="J10" s="72">
        <v>2.4E-2</v>
      </c>
      <c r="K10" s="72">
        <v>2.1999999999999999E-2</v>
      </c>
      <c r="L10" s="72">
        <v>0.02</v>
      </c>
      <c r="M10" s="72">
        <v>1.7999999999999999E-2</v>
      </c>
      <c r="N10" s="16" t="s">
        <v>75</v>
      </c>
      <c r="P10" s="73"/>
    </row>
    <row r="11" spans="1:53" s="77" customFormat="1" ht="26.25" outlineLevel="1">
      <c r="A11" s="33" t="s">
        <v>23</v>
      </c>
      <c r="B11" s="14" t="s">
        <v>76</v>
      </c>
      <c r="C11" s="14" t="s">
        <v>24</v>
      </c>
      <c r="D11" s="22"/>
      <c r="E11" s="22"/>
      <c r="F11" s="22">
        <v>15517</v>
      </c>
      <c r="G11" s="74">
        <v>16593</v>
      </c>
      <c r="H11" s="75">
        <v>18711</v>
      </c>
      <c r="I11" s="29">
        <v>19120</v>
      </c>
      <c r="J11" s="30">
        <v>20018.64</v>
      </c>
      <c r="K11" s="30">
        <v>20819.385600000001</v>
      </c>
      <c r="L11" s="30">
        <v>21652.161024000001</v>
      </c>
      <c r="M11" s="30">
        <v>22518.247464960004</v>
      </c>
      <c r="N11" s="12" t="s">
        <v>77</v>
      </c>
      <c r="O11" s="76"/>
      <c r="P11" s="76"/>
      <c r="Q11" s="76"/>
    </row>
    <row r="12" spans="1:53" ht="47.25" customHeight="1" outlineLevel="1">
      <c r="A12" s="33" t="s">
        <v>25</v>
      </c>
      <c r="B12" s="14" t="s">
        <v>71</v>
      </c>
      <c r="C12" s="14" t="s">
        <v>24</v>
      </c>
      <c r="D12" s="70">
        <v>49360.3</v>
      </c>
      <c r="E12" s="70">
        <v>57399.4</v>
      </c>
      <c r="F12" s="20">
        <v>62163.5</v>
      </c>
      <c r="G12" s="69">
        <v>66902.5</v>
      </c>
      <c r="H12" s="21">
        <v>69776.5</v>
      </c>
      <c r="I12" s="21">
        <v>71121.8</v>
      </c>
      <c r="J12" s="21">
        <v>72544.236000000004</v>
      </c>
      <c r="K12" s="21">
        <v>74720.563080000007</v>
      </c>
      <c r="L12" s="21">
        <v>76962.179972400016</v>
      </c>
      <c r="M12" s="21">
        <v>79271.045371572021</v>
      </c>
      <c r="N12" s="16" t="s">
        <v>72</v>
      </c>
    </row>
    <row r="13" spans="1:53" ht="31.5" customHeight="1" outlineLevel="2">
      <c r="A13" s="78" t="s">
        <v>26</v>
      </c>
      <c r="B13" s="25" t="s">
        <v>27</v>
      </c>
      <c r="C13" s="79" t="s">
        <v>28</v>
      </c>
      <c r="D13" s="26">
        <f>229+608</f>
        <v>837</v>
      </c>
      <c r="E13" s="26">
        <f>222+715</f>
        <v>937</v>
      </c>
      <c r="F13" s="80">
        <f>359+644</f>
        <v>1003</v>
      </c>
      <c r="G13" s="81">
        <f>354+636</f>
        <v>990</v>
      </c>
      <c r="H13" s="27">
        <v>1063</v>
      </c>
      <c r="I13" s="32">
        <v>853</v>
      </c>
      <c r="J13" s="32">
        <v>881</v>
      </c>
      <c r="K13" s="32">
        <v>906</v>
      </c>
      <c r="L13" s="27">
        <v>931</v>
      </c>
      <c r="M13" s="27">
        <v>956</v>
      </c>
      <c r="N13" s="16" t="s">
        <v>78</v>
      </c>
      <c r="O13" s="64"/>
      <c r="P13" s="64"/>
      <c r="Q13" s="64"/>
    </row>
    <row r="14" spans="1:53" ht="26.25" outlineLevel="2">
      <c r="A14" s="78"/>
      <c r="B14" s="82" t="s">
        <v>79</v>
      </c>
      <c r="C14" s="79" t="s">
        <v>28</v>
      </c>
      <c r="D14" s="26">
        <v>671</v>
      </c>
      <c r="E14" s="26">
        <v>697</v>
      </c>
      <c r="F14" s="80">
        <v>644</v>
      </c>
      <c r="G14" s="81">
        <v>636</v>
      </c>
      <c r="H14" s="27">
        <v>688</v>
      </c>
      <c r="I14" s="27">
        <v>577</v>
      </c>
      <c r="J14" s="27">
        <v>597</v>
      </c>
      <c r="K14" s="27">
        <v>617</v>
      </c>
      <c r="L14" s="27">
        <v>637</v>
      </c>
      <c r="M14" s="27">
        <v>657</v>
      </c>
      <c r="N14" s="16" t="s">
        <v>80</v>
      </c>
      <c r="O14" s="64"/>
      <c r="P14" s="64"/>
      <c r="Q14" s="64"/>
    </row>
    <row r="15" spans="1:53" ht="26.25" outlineLevel="1">
      <c r="A15" s="83"/>
      <c r="B15" s="82" t="s">
        <v>81</v>
      </c>
      <c r="C15" s="79" t="s">
        <v>28</v>
      </c>
      <c r="D15" s="84"/>
      <c r="E15" s="19"/>
      <c r="F15" s="85"/>
      <c r="G15" s="86">
        <v>354</v>
      </c>
      <c r="H15" s="19">
        <v>375</v>
      </c>
      <c r="I15" s="19">
        <v>276</v>
      </c>
      <c r="J15" s="19">
        <v>284</v>
      </c>
      <c r="K15" s="19">
        <v>289</v>
      </c>
      <c r="L15" s="19">
        <v>294</v>
      </c>
      <c r="M15" s="19">
        <v>299</v>
      </c>
      <c r="N15" s="16" t="s">
        <v>80</v>
      </c>
      <c r="O15" s="64"/>
      <c r="P15" s="64"/>
      <c r="Q15" s="64"/>
    </row>
    <row r="16" spans="1:53" ht="39" outlineLevel="1">
      <c r="A16" s="33" t="s">
        <v>29</v>
      </c>
      <c r="B16" s="14" t="s">
        <v>30</v>
      </c>
      <c r="C16" s="13" t="s">
        <v>31</v>
      </c>
      <c r="D16" s="20">
        <v>1613.5</v>
      </c>
      <c r="E16" s="20">
        <v>1791.7</v>
      </c>
      <c r="F16" s="28">
        <v>1921.3</v>
      </c>
      <c r="G16" s="88">
        <v>2293.6</v>
      </c>
      <c r="H16" s="23">
        <v>2286.98</v>
      </c>
      <c r="I16" s="23" t="s">
        <v>82</v>
      </c>
      <c r="J16" s="23">
        <v>2523.7693352400001</v>
      </c>
      <c r="K16" s="23">
        <v>2624.7201086496002</v>
      </c>
      <c r="L16" s="23">
        <v>2729.7089129955839</v>
      </c>
      <c r="M16" s="23">
        <v>2838.8972695154075</v>
      </c>
      <c r="N16" s="16" t="s">
        <v>83</v>
      </c>
      <c r="O16" s="64"/>
      <c r="P16" s="64"/>
      <c r="Q16" s="64"/>
    </row>
    <row r="17" spans="1:17" ht="39" outlineLevel="1">
      <c r="A17" s="33" t="s">
        <v>32</v>
      </c>
      <c r="B17" s="14" t="s">
        <v>33</v>
      </c>
      <c r="C17" s="13" t="s">
        <v>31</v>
      </c>
      <c r="D17" s="18">
        <v>345.5</v>
      </c>
      <c r="E17" s="18">
        <v>379.61</v>
      </c>
      <c r="F17" s="18">
        <v>386.4</v>
      </c>
      <c r="G17" s="59">
        <v>376.72680000000003</v>
      </c>
      <c r="H17" s="23">
        <v>486.51119999999997</v>
      </c>
      <c r="I17" s="23" t="s">
        <v>84</v>
      </c>
      <c r="J17" s="23">
        <v>536.88359662560003</v>
      </c>
      <c r="K17" s="23">
        <v>558.35894049062404</v>
      </c>
      <c r="L17" s="23">
        <v>580.69329811024897</v>
      </c>
      <c r="M17" s="23">
        <v>603.92103003465888</v>
      </c>
      <c r="N17" s="16" t="s">
        <v>83</v>
      </c>
      <c r="O17" s="64"/>
      <c r="P17" s="64"/>
      <c r="Q17" s="64"/>
    </row>
    <row r="18" spans="1:17" ht="59.25" customHeight="1" outlineLevel="1">
      <c r="A18" s="33" t="s">
        <v>34</v>
      </c>
      <c r="B18" s="14" t="s">
        <v>35</v>
      </c>
      <c r="C18" s="13" t="s">
        <v>36</v>
      </c>
      <c r="D18" s="69">
        <f>42.6572*100</f>
        <v>4265.72</v>
      </c>
      <c r="E18" s="69">
        <f>42.6572*100</f>
        <v>4265.72</v>
      </c>
      <c r="F18" s="69">
        <f t="shared" ref="F18" si="0">42.6572*100</f>
        <v>4265.72</v>
      </c>
      <c r="G18" s="91">
        <v>4497.6454999999996</v>
      </c>
      <c r="H18" s="24">
        <v>4497.6454999999996</v>
      </c>
      <c r="I18" s="92">
        <v>4512.8297000000002</v>
      </c>
      <c r="J18" s="92">
        <v>4512.8297000000002</v>
      </c>
      <c r="K18" s="24">
        <v>4512.8297000000002</v>
      </c>
      <c r="L18" s="24">
        <v>4512.8297000000002</v>
      </c>
      <c r="M18" s="24">
        <v>4512.8297000000002</v>
      </c>
      <c r="N18" s="16" t="s">
        <v>91</v>
      </c>
      <c r="O18" s="64" t="s">
        <v>92</v>
      </c>
      <c r="P18" s="64"/>
      <c r="Q18" s="64"/>
    </row>
    <row r="19" spans="1:17" ht="90" outlineLevel="1">
      <c r="A19" s="33" t="s">
        <v>37</v>
      </c>
      <c r="B19" s="14" t="s">
        <v>38</v>
      </c>
      <c r="C19" s="13" t="s">
        <v>39</v>
      </c>
      <c r="D19" s="89"/>
      <c r="E19" s="89"/>
      <c r="F19" s="19"/>
      <c r="G19" s="59">
        <v>23.4</v>
      </c>
      <c r="H19" s="18">
        <v>23.814725419812685</v>
      </c>
      <c r="I19" s="18">
        <v>24.846513519007932</v>
      </c>
      <c r="J19" s="18">
        <v>25.28435800453876</v>
      </c>
      <c r="K19" s="18">
        <v>25.736770540456106</v>
      </c>
      <c r="L19" s="18">
        <v>26.271751791079271</v>
      </c>
      <c r="M19" s="18">
        <v>26.973764107272657</v>
      </c>
      <c r="N19" s="12" t="s">
        <v>90</v>
      </c>
      <c r="O19" s="64"/>
      <c r="P19" s="64"/>
      <c r="Q19" s="64"/>
    </row>
    <row r="20" spans="1:17" ht="66.75" customHeight="1" outlineLevel="1">
      <c r="A20" s="33" t="s">
        <v>40</v>
      </c>
      <c r="B20" s="14" t="s">
        <v>41</v>
      </c>
      <c r="C20" s="13" t="s">
        <v>42</v>
      </c>
      <c r="D20" s="93">
        <f>2.809</f>
        <v>2.8090000000000002</v>
      </c>
      <c r="E20" s="93">
        <f>2.967</f>
        <v>2.9670000000000001</v>
      </c>
      <c r="F20" s="15">
        <v>3.1904034800000001</v>
      </c>
      <c r="G20" s="94">
        <v>3.5475530000000002</v>
      </c>
      <c r="H20" s="92">
        <v>3.7054809999999998</v>
      </c>
      <c r="I20" s="92">
        <v>3.8331999999999997</v>
      </c>
      <c r="J20" s="92">
        <v>3.9481959999999998</v>
      </c>
      <c r="K20" s="92">
        <v>4.0666418799999997</v>
      </c>
      <c r="L20" s="95">
        <v>4.1886411364000002</v>
      </c>
      <c r="M20" s="95">
        <v>4.314300370492</v>
      </c>
      <c r="N20" s="31" t="s">
        <v>110</v>
      </c>
      <c r="O20" s="64" t="s">
        <v>93</v>
      </c>
      <c r="P20" s="64"/>
      <c r="Q20" s="64"/>
    </row>
    <row r="21" spans="1:17" ht="102.75" outlineLevel="1">
      <c r="A21" s="33" t="s">
        <v>43</v>
      </c>
      <c r="B21" s="14" t="s">
        <v>88</v>
      </c>
      <c r="C21" s="13" t="s">
        <v>87</v>
      </c>
      <c r="D21" s="90"/>
      <c r="E21" s="89"/>
      <c r="F21" s="19"/>
      <c r="G21" s="59">
        <f>(24425+21873)/1000</f>
        <v>46.298000000000002</v>
      </c>
      <c r="H21" s="18">
        <v>11.406000000000001</v>
      </c>
      <c r="I21" s="63">
        <v>14.176500000000001</v>
      </c>
      <c r="J21" s="63">
        <v>24</v>
      </c>
      <c r="K21" s="18">
        <v>24</v>
      </c>
      <c r="L21" s="18">
        <v>23</v>
      </c>
      <c r="M21" s="18">
        <v>23</v>
      </c>
      <c r="N21" s="12" t="s">
        <v>89</v>
      </c>
      <c r="O21" s="64"/>
      <c r="P21" s="64"/>
      <c r="Q21" s="64"/>
    </row>
    <row r="22" spans="1:17" ht="76.5" outlineLevel="1">
      <c r="A22" s="33" t="s">
        <v>44</v>
      </c>
      <c r="B22" s="14" t="s">
        <v>45</v>
      </c>
      <c r="C22" s="13"/>
      <c r="D22" s="90"/>
      <c r="E22" s="89"/>
      <c r="F22" s="19"/>
      <c r="G22" s="59"/>
      <c r="H22" s="34" t="s">
        <v>46</v>
      </c>
      <c r="I22" s="34" t="s">
        <v>46</v>
      </c>
      <c r="J22" s="34" t="s">
        <v>46</v>
      </c>
      <c r="K22" s="34" t="s">
        <v>46</v>
      </c>
      <c r="L22" s="34" t="s">
        <v>46</v>
      </c>
      <c r="M22" s="34" t="s">
        <v>46</v>
      </c>
      <c r="N22" s="31" t="s">
        <v>108</v>
      </c>
      <c r="O22" s="64"/>
      <c r="P22" s="64"/>
      <c r="Q22" s="64"/>
    </row>
    <row r="23" spans="1:17" outlineLevel="1">
      <c r="A23" s="33"/>
      <c r="B23" s="119" t="s">
        <v>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64"/>
      <c r="P23" s="64"/>
      <c r="Q23" s="64"/>
    </row>
    <row r="24" spans="1:17" ht="45" outlineLevel="1">
      <c r="A24" s="33" t="s">
        <v>47</v>
      </c>
      <c r="B24" s="14" t="s">
        <v>61</v>
      </c>
      <c r="C24" s="33" t="s">
        <v>50</v>
      </c>
      <c r="D24" s="90"/>
      <c r="E24" s="89"/>
      <c r="F24" s="19"/>
      <c r="G24" s="59"/>
      <c r="H24" s="46">
        <v>38</v>
      </c>
      <c r="I24" s="46">
        <v>38</v>
      </c>
      <c r="J24" s="46">
        <v>31</v>
      </c>
      <c r="K24" s="46">
        <v>30</v>
      </c>
      <c r="L24" s="46">
        <v>29</v>
      </c>
      <c r="M24" s="46">
        <v>28</v>
      </c>
      <c r="N24" s="31" t="s">
        <v>49</v>
      </c>
      <c r="O24" s="64"/>
      <c r="P24" s="64"/>
      <c r="Q24" s="64"/>
    </row>
    <row r="25" spans="1:17" ht="51" outlineLevel="1">
      <c r="A25" s="33" t="s">
        <v>48</v>
      </c>
      <c r="B25" s="48" t="s">
        <v>62</v>
      </c>
      <c r="C25" s="33" t="s">
        <v>51</v>
      </c>
      <c r="D25" s="90"/>
      <c r="E25" s="89"/>
      <c r="F25" s="19"/>
      <c r="G25" s="59"/>
      <c r="H25" s="47">
        <v>1930.2</v>
      </c>
      <c r="I25" s="104">
        <v>1510.2</v>
      </c>
      <c r="J25" s="104">
        <v>1320</v>
      </c>
      <c r="K25" s="104">
        <f>I25/I24*K24</f>
        <v>1192.2631578947369</v>
      </c>
      <c r="L25" s="104">
        <f>I25/I24*L24</f>
        <v>1152.5210526315791</v>
      </c>
      <c r="M25" s="104">
        <f>I25/I24*M24</f>
        <v>1112.7789473684211</v>
      </c>
      <c r="N25" s="31" t="s">
        <v>109</v>
      </c>
      <c r="O25" s="64"/>
      <c r="P25" s="64"/>
      <c r="Q25" s="64"/>
    </row>
    <row r="26" spans="1:17">
      <c r="A26" s="33"/>
      <c r="B26" s="119" t="s">
        <v>54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1"/>
      <c r="O26" s="64"/>
      <c r="P26" s="64"/>
      <c r="Q26" s="64"/>
    </row>
    <row r="27" spans="1:17">
      <c r="A27" s="49"/>
      <c r="B27" s="50" t="s">
        <v>55</v>
      </c>
      <c r="C27" s="13"/>
      <c r="D27" s="90"/>
      <c r="E27" s="89"/>
      <c r="F27" s="19"/>
      <c r="G27" s="59"/>
      <c r="H27" s="34"/>
      <c r="I27" s="34"/>
      <c r="J27" s="34"/>
      <c r="K27" s="34"/>
      <c r="L27" s="34"/>
      <c r="M27" s="34"/>
      <c r="N27" s="31"/>
      <c r="O27" s="64"/>
      <c r="P27" s="64"/>
      <c r="Q27" s="64"/>
    </row>
    <row r="28" spans="1:17" ht="30">
      <c r="A28" s="103" t="s">
        <v>104</v>
      </c>
      <c r="B28" s="48" t="s">
        <v>57</v>
      </c>
      <c r="C28" s="33" t="s">
        <v>51</v>
      </c>
      <c r="D28" s="90"/>
      <c r="E28" s="89"/>
      <c r="F28" s="19"/>
      <c r="G28" s="59"/>
      <c r="H28" s="47">
        <v>5204.5</v>
      </c>
      <c r="I28" s="104">
        <v>2541.1</v>
      </c>
      <c r="J28" s="104">
        <v>3810</v>
      </c>
      <c r="K28" s="104">
        <v>4310</v>
      </c>
      <c r="L28" s="104">
        <v>4310</v>
      </c>
      <c r="M28" s="104">
        <v>4310</v>
      </c>
      <c r="N28" s="31" t="s">
        <v>112</v>
      </c>
      <c r="O28" s="64"/>
      <c r="P28" s="64"/>
      <c r="Q28" s="64"/>
    </row>
    <row r="29" spans="1:17" ht="60">
      <c r="A29" s="33" t="s">
        <v>105</v>
      </c>
      <c r="B29" s="48" t="s">
        <v>58</v>
      </c>
      <c r="C29" s="33" t="s">
        <v>51</v>
      </c>
      <c r="D29" s="90"/>
      <c r="E29" s="89"/>
      <c r="F29" s="19"/>
      <c r="G29" s="59"/>
      <c r="H29" s="47">
        <v>3501.2</v>
      </c>
      <c r="I29" s="104">
        <v>1581.2</v>
      </c>
      <c r="J29" s="104">
        <v>3440</v>
      </c>
      <c r="K29" s="104">
        <v>3440</v>
      </c>
      <c r="L29" s="104">
        <v>3440</v>
      </c>
      <c r="M29" s="104">
        <v>3440</v>
      </c>
      <c r="N29" s="31" t="s">
        <v>111</v>
      </c>
      <c r="O29" s="64"/>
      <c r="P29" s="64"/>
      <c r="Q29" s="64"/>
    </row>
    <row r="30" spans="1:17" ht="30">
      <c r="A30" s="33" t="s">
        <v>106</v>
      </c>
      <c r="B30" s="48" t="s">
        <v>59</v>
      </c>
      <c r="C30" s="33" t="s">
        <v>51</v>
      </c>
      <c r="D30" s="90"/>
      <c r="E30" s="89"/>
      <c r="F30" s="19"/>
      <c r="G30" s="59"/>
      <c r="H30" s="47">
        <v>56686.7</v>
      </c>
      <c r="I30" s="104">
        <v>52068</v>
      </c>
      <c r="J30" s="104">
        <v>54250</v>
      </c>
      <c r="K30" s="104">
        <v>54800</v>
      </c>
      <c r="L30" s="104">
        <v>55850</v>
      </c>
      <c r="M30" s="104">
        <v>56900</v>
      </c>
      <c r="N30" s="31"/>
      <c r="O30" s="64"/>
      <c r="P30" s="64"/>
      <c r="Q30" s="64"/>
    </row>
    <row r="31" spans="1:17" ht="45">
      <c r="A31" s="33" t="s">
        <v>107</v>
      </c>
      <c r="B31" s="48" t="s">
        <v>60</v>
      </c>
      <c r="C31" s="33" t="s">
        <v>56</v>
      </c>
      <c r="D31" s="90"/>
      <c r="E31" s="89"/>
      <c r="F31" s="19"/>
      <c r="G31" s="59"/>
      <c r="H31" s="51">
        <v>28</v>
      </c>
      <c r="I31" s="46">
        <v>17</v>
      </c>
      <c r="J31" s="46">
        <v>25</v>
      </c>
      <c r="K31" s="46">
        <v>25</v>
      </c>
      <c r="L31" s="46">
        <v>25</v>
      </c>
      <c r="M31" s="46">
        <v>25</v>
      </c>
      <c r="N31" s="31"/>
      <c r="O31" s="64"/>
      <c r="P31" s="64"/>
      <c r="Q31" s="64"/>
    </row>
    <row r="32" spans="1:17">
      <c r="A32" s="35"/>
      <c r="B32" s="96" t="s">
        <v>113</v>
      </c>
      <c r="C32" s="97"/>
      <c r="D32" s="37"/>
      <c r="E32" s="6"/>
      <c r="F32" s="38"/>
      <c r="G32" s="6"/>
      <c r="H32" s="6"/>
      <c r="I32" s="6"/>
      <c r="J32" s="6"/>
      <c r="K32" s="6"/>
      <c r="L32" s="6"/>
      <c r="M32" s="6"/>
      <c r="N32" s="39"/>
      <c r="O32" s="64"/>
      <c r="P32" s="64"/>
      <c r="Q32" s="64"/>
    </row>
    <row r="33" spans="1:53">
      <c r="A33" s="35"/>
      <c r="B33" s="36"/>
      <c r="C33" s="97"/>
      <c r="D33" s="37"/>
      <c r="E33" s="6"/>
      <c r="F33" s="38"/>
      <c r="G33" s="6"/>
      <c r="H33" s="6"/>
      <c r="I33" s="6"/>
      <c r="J33" s="6"/>
      <c r="K33" s="6"/>
      <c r="L33" s="6"/>
      <c r="M33" s="6"/>
      <c r="N33" s="39"/>
      <c r="O33" s="64"/>
      <c r="P33" s="64"/>
      <c r="Q33" s="64"/>
    </row>
    <row r="34" spans="1:53">
      <c r="A34" s="113" t="s">
        <v>94</v>
      </c>
      <c r="B34" s="114"/>
      <c r="C34" s="35"/>
      <c r="D34" s="98"/>
      <c r="N34" s="39"/>
      <c r="O34" s="64"/>
      <c r="P34" s="64"/>
      <c r="Q34" s="64"/>
    </row>
    <row r="35" spans="1:53" hidden="1">
      <c r="A35" s="7" t="s">
        <v>95</v>
      </c>
    </row>
    <row r="36" spans="1:53" ht="30" hidden="1">
      <c r="B36" s="40" t="s">
        <v>96</v>
      </c>
    </row>
    <row r="37" spans="1:53" hidden="1">
      <c r="B37" s="41" t="s">
        <v>97</v>
      </c>
    </row>
    <row r="38" spans="1:53" ht="30" hidden="1">
      <c r="B38" s="42" t="s">
        <v>98</v>
      </c>
    </row>
    <row r="39" spans="1:53" ht="30" hidden="1">
      <c r="B39" s="43" t="s">
        <v>99</v>
      </c>
    </row>
    <row r="40" spans="1:53" ht="28.5" hidden="1" customHeight="1">
      <c r="B40" s="40" t="s">
        <v>100</v>
      </c>
    </row>
    <row r="41" spans="1:53" s="45" customFormat="1">
      <c r="A41" s="7"/>
      <c r="B41" s="102"/>
      <c r="C41" s="100"/>
      <c r="D41" s="101"/>
      <c r="E41" s="101"/>
      <c r="F41" s="44"/>
      <c r="G41" s="44"/>
      <c r="H41" s="4"/>
      <c r="I41" s="4"/>
      <c r="J41" s="4"/>
      <c r="K41" s="4"/>
      <c r="L41" s="4"/>
      <c r="M41" s="4"/>
      <c r="N41" s="5"/>
      <c r="O41" s="2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</sheetData>
  <mergeCells count="10">
    <mergeCell ref="N7:N8"/>
    <mergeCell ref="A34:B34"/>
    <mergeCell ref="B6:M6"/>
    <mergeCell ref="B23:N23"/>
    <mergeCell ref="B26:N26"/>
    <mergeCell ref="A1:L1"/>
    <mergeCell ref="A3:A5"/>
    <mergeCell ref="B3:B5"/>
    <mergeCell ref="C3:C5"/>
    <mergeCell ref="K3:M3"/>
  </mergeCells>
  <printOptions horizontalCentered="1"/>
  <pageMargins left="0" right="0" top="0" bottom="0" header="0.23622047244094491" footer="0.23622047244094491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 для граждаг 2017-2020</vt:lpstr>
      <vt:lpstr>'бюджет для граждаг 2017-2020'!Заголовки_для_печати</vt:lpstr>
      <vt:lpstr>'бюджет для граждаг 2017-2020'!Область_печати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Ekonom7</dc:creator>
  <cp:lastModifiedBy>Alex</cp:lastModifiedBy>
  <cp:lastPrinted>2017-04-12T12:50:11Z</cp:lastPrinted>
  <dcterms:created xsi:type="dcterms:W3CDTF">2016-04-20T11:54:31Z</dcterms:created>
  <dcterms:modified xsi:type="dcterms:W3CDTF">2017-04-25T13:37:58Z</dcterms:modified>
</cp:coreProperties>
</file>