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Управление экономического развития\Таралина\#ОТЧЕТЫ\до 10-3 на сайт по ПОКу\2024\"/>
    </mc:Choice>
  </mc:AlternateContent>
  <bookViews>
    <workbookView xWindow="0" yWindow="0" windowWidth="28800" windowHeight="12435" activeTab="2"/>
  </bookViews>
  <sheets>
    <sheet name="01.01.2024" sheetId="50" r:id="rId1"/>
    <sheet name="01.02.2024" sheetId="49" r:id="rId2"/>
    <sheet name="01.03.2024" sheetId="5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'01.01.2024'!$A$1:$L$46</definedName>
    <definedName name="_xlnm.Print_Area" localSheetId="1">'01.02.2024'!$A$1:$L$47</definedName>
    <definedName name="_xlnm.Print_Area" localSheetId="2">'01.03.2024'!$A$1:$L$47</definedName>
  </definedNames>
  <calcPr calcId="152511"/>
</workbook>
</file>

<file path=xl/calcChain.xml><?xml version="1.0" encoding="utf-8"?>
<calcChain xmlns="http://schemas.openxmlformats.org/spreadsheetml/2006/main">
  <c r="D32" i="51" l="1"/>
  <c r="D31" i="51"/>
  <c r="D30" i="51"/>
  <c r="D29" i="51"/>
  <c r="D28" i="51"/>
  <c r="D27" i="51"/>
  <c r="D26" i="51"/>
  <c r="D25" i="51"/>
  <c r="D24" i="51"/>
  <c r="D23" i="51"/>
  <c r="D21" i="51"/>
  <c r="D20" i="51"/>
  <c r="D19" i="51"/>
  <c r="D18" i="51"/>
  <c r="D17" i="51"/>
  <c r="D16" i="51"/>
  <c r="D15" i="51"/>
  <c r="D14" i="51"/>
  <c r="D13" i="51"/>
  <c r="D12" i="51"/>
  <c r="D11" i="51"/>
  <c r="F33" i="51" l="1"/>
  <c r="F22" i="51"/>
  <c r="F7" i="51"/>
  <c r="F9" i="51"/>
  <c r="F8" i="51"/>
  <c r="F10" i="51"/>
  <c r="J22" i="51"/>
  <c r="L33" i="51" l="1"/>
  <c r="K33" i="51"/>
  <c r="J33" i="51"/>
  <c r="I33" i="51"/>
  <c r="H33" i="51"/>
  <c r="G33" i="51"/>
  <c r="E33" i="51"/>
  <c r="C32" i="51"/>
  <c r="C31" i="51"/>
  <c r="C30" i="51"/>
  <c r="C29" i="51"/>
  <c r="C28" i="51"/>
  <c r="C27" i="51"/>
  <c r="C26" i="51"/>
  <c r="C25" i="51"/>
  <c r="C23" i="51"/>
  <c r="L22" i="51"/>
  <c r="K22" i="51"/>
  <c r="I22" i="51"/>
  <c r="H22" i="51"/>
  <c r="G22" i="51"/>
  <c r="C21" i="51"/>
  <c r="C20" i="51"/>
  <c r="C19" i="51"/>
  <c r="C18" i="51"/>
  <c r="C17" i="51"/>
  <c r="C16" i="51"/>
  <c r="C15" i="51"/>
  <c r="C14" i="51"/>
  <c r="C13" i="51"/>
  <c r="C12" i="51"/>
  <c r="C11" i="51"/>
  <c r="E10" i="51"/>
  <c r="E9" i="51"/>
  <c r="E8" i="51"/>
  <c r="E22" i="51" s="1"/>
  <c r="E7" i="51"/>
  <c r="J5" i="51"/>
  <c r="I5" i="51"/>
  <c r="H5" i="51"/>
  <c r="G5" i="51"/>
  <c r="F5" i="51"/>
  <c r="L5" i="51" s="1"/>
  <c r="E5" i="51"/>
  <c r="K5" i="51" s="1"/>
  <c r="C22" i="51" l="1"/>
  <c r="C24" i="51"/>
  <c r="C33" i="51" s="1"/>
  <c r="D22" i="51" l="1"/>
  <c r="E33" i="49" l="1"/>
  <c r="D23" i="49"/>
  <c r="D19" i="49"/>
  <c r="D21" i="49"/>
  <c r="D18" i="49"/>
  <c r="D17" i="49"/>
  <c r="D16" i="49"/>
  <c r="D15" i="49"/>
  <c r="D14" i="49"/>
  <c r="D13" i="49"/>
  <c r="D12" i="49"/>
  <c r="D11" i="49"/>
  <c r="C24" i="49" l="1"/>
  <c r="D29" i="49"/>
  <c r="D32" i="49"/>
  <c r="D20" i="49"/>
  <c r="D22" i="49" s="1"/>
  <c r="D28" i="49"/>
  <c r="D26" i="49"/>
  <c r="D30" i="49"/>
  <c r="D31" i="49"/>
  <c r="D25" i="49" l="1"/>
  <c r="D27" i="49"/>
  <c r="F9" i="49" l="1"/>
  <c r="F8" i="49" l="1"/>
  <c r="F10" i="49"/>
  <c r="L33" i="50"/>
  <c r="K33" i="50"/>
  <c r="J33" i="50"/>
  <c r="I33" i="50"/>
  <c r="H33" i="50"/>
  <c r="G33" i="50"/>
  <c r="F33" i="50"/>
  <c r="E33" i="50"/>
  <c r="D32" i="50"/>
  <c r="C32" i="50"/>
  <c r="D31" i="50"/>
  <c r="C31" i="50"/>
  <c r="D30" i="50"/>
  <c r="C30" i="50"/>
  <c r="D29" i="50"/>
  <c r="C29" i="50"/>
  <c r="D28" i="50"/>
  <c r="C28" i="50"/>
  <c r="D27" i="50"/>
  <c r="C27" i="50"/>
  <c r="D26" i="50"/>
  <c r="C26" i="50"/>
  <c r="D25" i="50"/>
  <c r="C25" i="50"/>
  <c r="D24" i="50"/>
  <c r="C24" i="50"/>
  <c r="C33" i="50" s="1"/>
  <c r="D23" i="50"/>
  <c r="D33" i="50" s="1"/>
  <c r="C23" i="50"/>
  <c r="L22" i="50"/>
  <c r="K22" i="50"/>
  <c r="J22" i="50"/>
  <c r="I22" i="50"/>
  <c r="H22" i="50"/>
  <c r="G22" i="50"/>
  <c r="C22" i="50"/>
  <c r="D21" i="50"/>
  <c r="C21" i="50"/>
  <c r="D20" i="50"/>
  <c r="C20" i="50"/>
  <c r="D19" i="50"/>
  <c r="C19" i="50"/>
  <c r="D18" i="50"/>
  <c r="D17" i="50"/>
  <c r="D16" i="50"/>
  <c r="C16" i="50"/>
  <c r="D15" i="50"/>
  <c r="C15" i="50"/>
  <c r="D14" i="50"/>
  <c r="C14" i="50"/>
  <c r="D13" i="50"/>
  <c r="C13" i="50"/>
  <c r="D12" i="50"/>
  <c r="C12" i="50"/>
  <c r="D11" i="50"/>
  <c r="C11" i="50"/>
  <c r="F10" i="50"/>
  <c r="E10" i="50"/>
  <c r="F9" i="50"/>
  <c r="E9" i="50"/>
  <c r="E22" i="50" s="1"/>
  <c r="F8" i="50"/>
  <c r="F22" i="50" s="1"/>
  <c r="E8" i="50"/>
  <c r="J5" i="50"/>
  <c r="I5" i="50"/>
  <c r="H5" i="50"/>
  <c r="G5" i="50"/>
  <c r="F5" i="50"/>
  <c r="L5" i="50" s="1"/>
  <c r="E5" i="50"/>
  <c r="K5" i="50" s="1"/>
  <c r="F22" i="49" l="1"/>
  <c r="F7" i="49"/>
  <c r="D22" i="50"/>
  <c r="E7" i="50"/>
  <c r="F7" i="50"/>
  <c r="E10" i="49" l="1"/>
  <c r="E9" i="49"/>
  <c r="E8" i="49"/>
  <c r="E7" i="49" s="1"/>
  <c r="C32" i="49"/>
  <c r="C31" i="49"/>
  <c r="C30" i="49"/>
  <c r="C29" i="49"/>
  <c r="C28" i="49"/>
  <c r="C27" i="49"/>
  <c r="C26" i="49"/>
  <c r="C25" i="49"/>
  <c r="C23" i="49"/>
  <c r="C21" i="49"/>
  <c r="C20" i="49"/>
  <c r="C19" i="49"/>
  <c r="C18" i="49"/>
  <c r="C17" i="49"/>
  <c r="C16" i="49"/>
  <c r="C15" i="49"/>
  <c r="C14" i="49"/>
  <c r="C13" i="49"/>
  <c r="C12" i="49"/>
  <c r="C11" i="49"/>
  <c r="C22" i="49" l="1"/>
  <c r="L33" i="49"/>
  <c r="K33" i="49"/>
  <c r="J33" i="49"/>
  <c r="I33" i="49"/>
  <c r="H33" i="49"/>
  <c r="G33" i="49"/>
  <c r="F33" i="49"/>
  <c r="C33" i="49"/>
  <c r="L22" i="49"/>
  <c r="K22" i="49"/>
  <c r="J22" i="49"/>
  <c r="I22" i="49"/>
  <c r="H22" i="49"/>
  <c r="G22" i="49"/>
  <c r="E22" i="49"/>
  <c r="J5" i="49"/>
  <c r="I5" i="49"/>
  <c r="H5" i="49"/>
  <c r="G5" i="49"/>
  <c r="F5" i="49"/>
  <c r="L5" i="49" s="1"/>
  <c r="E5" i="49"/>
  <c r="K5" i="49" s="1"/>
  <c r="D33" i="51" l="1"/>
  <c r="D24" i="49" l="1"/>
  <c r="D33" i="49" s="1"/>
</calcChain>
</file>

<file path=xl/sharedStrings.xml><?xml version="1.0" encoding="utf-8"?>
<sst xmlns="http://schemas.openxmlformats.org/spreadsheetml/2006/main" count="591" uniqueCount="69">
  <si>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</si>
  <si>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</si>
  <si>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</si>
  <si>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</si>
  <si>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</si>
  <si>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t xml:space="preserve">Задолженность перед ГУП НАО "Ненецкая коммунальная компания" </t>
  </si>
  <si>
    <t>за коммунальные услуги</t>
  </si>
  <si>
    <t xml:space="preserve"> управляющих организаций за потребленные услуги на собственные нужды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</si>
  <si>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</si>
  <si>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</si>
  <si>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</si>
  <si>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</si>
  <si>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</si>
  <si>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договора, невыбранный способ управления</t>
  </si>
  <si>
    <t>1.3.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</si>
  <si>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</si>
  <si>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</si>
  <si>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</si>
  <si>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</si>
  <si>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</si>
  <si>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</si>
  <si>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</si>
  <si>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</si>
  <si>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 xml:space="preserve">Нарьян-Марское МУ ПОК и ТС </t>
  </si>
  <si>
    <t xml:space="preserve"> Х</t>
  </si>
  <si>
    <t>ООО УК "ПОК и ТС"</t>
  </si>
  <si>
    <t>ООО "Наш дом"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</si>
  <si>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</si>
  <si>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</si>
  <si>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</si>
  <si>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</si>
  <si>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"Успех"</t>
  </si>
  <si>
    <t>ООО "Служба Заказчика"</t>
  </si>
  <si>
    <t>ОАО "Нарьян-Марстрой"</t>
  </si>
  <si>
    <t>ООО "УК "Служба заказчика"</t>
  </si>
  <si>
    <t>Всего</t>
  </si>
  <si>
    <t>Примечание:</t>
  </si>
  <si>
    <t>http://www.adm-nmar.ru/deyatelnost/zhilishchno-kommunalnaya-sfera/predostavlenie-kommunalnykh-uslug-/</t>
  </si>
  <si>
    <t>ТСЖ "Комфорт"  - Нарьян-Марским МУ ПОК и ТС задолженность списана, МКД под управлением нет.</t>
  </si>
  <si>
    <t>ООО "Базис-Сервис" исключено из списка, т.к. организация ликвидирована 30.04.2019</t>
  </si>
  <si>
    <t>ТСЖ "Служба заказчика" исключено из списка , т.к. организация ликвидирована 25.08.2017 года</t>
  </si>
  <si>
    <t>задолженность ТСЖ "Служба заказчика" перед Нарьян-Марским МУ ПОК и ТС списана, т.к. исключены из реестра налогоплательщиков в августе 2017 г.</t>
  </si>
  <si>
    <t>Задолженность ООО "Служба заказчика" и ООО "Базис-Сервис" перед ГУП НАО "Нарьян-Марская электростанция" списана.</t>
  </si>
  <si>
    <t>ООО "Коми-Сервис": строка 2 графа 3 - данные на начало года откорректированы, пояснительную представят позднее, т.к. директор в отпуске.</t>
  </si>
  <si>
    <t>ООО "Наш дом": Данные на чало года откорректированы, пояснительная записка представлена №40 от 03.06.2020</t>
  </si>
  <si>
    <t>ООО ЭНБИО"</t>
  </si>
  <si>
    <t>ООО "УК "Нарьян-Марстрой": организация ликвидирована 03.09.2021г.</t>
  </si>
  <si>
    <t>ООО "УК "Служба Заказчика": организация ликвидирована 25.12.2020г.</t>
  </si>
  <si>
    <t>ООО "Служба Заказчика": организация ликвидирована 29.09.2020г.</t>
  </si>
  <si>
    <t>ОАО "Нарьян-Марокргаз": организация ликвидирована 23.11.2021г.</t>
  </si>
  <si>
    <t>Информация  о задолженности населения и управляющих организаций (ТСЖ) за потребленные жилищно-коммунальные услуги</t>
  </si>
  <si>
    <t>ООО УК "Тепло"</t>
  </si>
  <si>
    <t>ООО УК "Заполярье"</t>
  </si>
  <si>
    <t>ООО "УК СЕВЕРНОЕ СИЯНИЕ"</t>
  </si>
  <si>
    <t xml:space="preserve">Задолженность перед ГУП НАО "Нарьян-Марская электростанция"  </t>
  </si>
  <si>
    <t>ООО "Доверие"</t>
  </si>
  <si>
    <t>х</t>
  </si>
  <si>
    <t>Графа 3,4 строка 17, 18 - данные указаны по состоянию на 01.08.2020, организации находятся на стадии ликвидации;</t>
  </si>
  <si>
    <t>Графа 3,4 строка 19 - данные указаны по состоянию на 01.01.2015, организация ликвидирована 09.02.2022;</t>
  </si>
  <si>
    <t>Графа 3,4 строка 20 - данные указаны по состоянию на 01.05.2019, организация ликвидирована 03.09.2021;</t>
  </si>
  <si>
    <t>Графа 3,4 строка 21 - данные указаны по состоянию на 01.01.2015, организация ликвидирована 29.09.2020;</t>
  </si>
  <si>
    <t>Графа 3,4 строка 22 - данные указаны по состоянию на 01.04.2018, организация ликвидирована 25.12.2020.</t>
  </si>
  <si>
    <t>Графа 4 строка 14 - данные указаны по состоянию на 01.07.2023, действие лицензии прекращено с 11.07.2023</t>
  </si>
  <si>
    <t>Графа 4 строка 16 - данные указаны по состоянию на 01.02.2023, действие лицензии прекращено с 10.03.2023</t>
  </si>
  <si>
    <t>Графа 4 строка 11 - данные указаны по состоянию на 01.04.2021 ввиду отсутствия информации от организации;</t>
  </si>
  <si>
    <t>Графа 4 строка 10 - действие лицензии прекращено с 23.08.2023</t>
  </si>
  <si>
    <t>Графа 4 строка 13, 15 - действие лицензии прекращено с 12.07.2023</t>
  </si>
  <si>
    <t>Графа 3 строка 14 - задолженность по состоянию на 01.01.2024 откорректирована,  в связи с проведением в организации инвентаризации дебиторской задолженности</t>
  </si>
  <si>
    <t>Графа 4 строка 5 - данные указаны по состоянию на 01.01.2024 ввиду отсутствия информации от организации;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</si>
</sst>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56"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/>
    <xf numFmtId="49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1" applyFont="1" applyFill="1" applyAlignment="1" applyProtection="1">
      <alignment horizontal="justify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6" fillId="0" borderId="0" xfId="0" applyFont="1" applyFill="1" applyBorder="1"/>
    <xf numFmtId="0" fontId="8" fillId="0" borderId="0" xfId="0" applyFont="1" applyFill="1" applyBorder="1"/>
    <xf numFmtId="4" fontId="6" fillId="0" borderId="0" xfId="0" applyNumberFormat="1" applyFont="1" applyFill="1" applyBorder="1"/>
    <xf numFmtId="0" fontId="6" fillId="0" borderId="0" xfId="0" applyFont="1" applyFill="1" applyBorder="1" applyAlignment="1">
      <alignment vertical="top" wrapText="1"/>
    </xf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rteeva\AppData\Local\Temp\Temp1_Attachments_teplooreal@mail.ru_2023-01-18_13-57-21.zip\&#1088;&#1077;&#1081;&#1090;&#1080;&#1085;&#1075;%20&#1076;&#1077;&#1082;&#1072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3;&#1103;%20&#1050;&#1080;&#1088;&#1080;&#1085;&#1086;&#1081;/&#1054;&#1090;&#1095;&#1077;&#1090;%20&#1082;%2015%20&#1095;&#1080;&#1089;&#1083;&#1091;/2023/&#1085;&#1072;%2001.01.2024/&#1088;&#1077;&#1081;&#1090;&#1080;&#1085;&#1075;%20&#1076;&#1077;&#1082;&#1072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2/zadolgennost'%20naselenia%20pered%20UK%20-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3/zadolgennost'%20naselenia%20pered%20UK%20-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6;%2010-1%20&#1056;&#1077;&#1081;&#1090;&#1080;&#1085;&#1075;%20&#1079;&#1072;&#1076;&#1086;&#1083;&#1078;&#1077;&#1085;&#1085;&#1086;&#1089;&#1090;&#1080;%20&#1085;&#1072;&#1089;&#1077;&#1083;&#1077;&#1085;&#1080;&#1103;/2024/&#1103;&#1085;&#1074;&#1072;&#1088;&#1100;/&#1088;&#1077;&#1081;&#1090;&#1080;&#1085;&#1075;%20&#1103;&#1085;&#1074;&#1072;&#1088;&#1100;%20&#1052;&#1059;%20&#1055;&#1054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4/zadolgennost'%20naselenia%20pered%20UK%20-%2020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7;&#1074;&#1088;&#1072;&#1083;&#1100;/&#1088;&#1077;&#1081;&#1090;&#1080;&#1085;&#1075;%20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12">
          <cell r="K312">
            <v>134800080.44999999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14">
          <cell r="I314">
            <v>164128340.96000001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J7">
            <v>726.09999999999991</v>
          </cell>
          <cell r="S7">
            <v>954.40000000000055</v>
          </cell>
        </row>
        <row r="8">
          <cell r="S8">
            <v>13476.799999999996</v>
          </cell>
        </row>
        <row r="9">
          <cell r="S9">
            <v>14106.600000000004</v>
          </cell>
        </row>
        <row r="10">
          <cell r="S10">
            <v>6271.9999999999927</v>
          </cell>
        </row>
        <row r="11">
          <cell r="S11">
            <v>1451.3000000000002</v>
          </cell>
        </row>
        <row r="12">
          <cell r="S12">
            <v>50406.87000000001</v>
          </cell>
        </row>
        <row r="13">
          <cell r="S13">
            <v>564.97</v>
          </cell>
        </row>
        <row r="14">
          <cell r="S14">
            <v>8415.8000000000011</v>
          </cell>
        </row>
        <row r="15">
          <cell r="S15">
            <v>8309.6869999999944</v>
          </cell>
        </row>
        <row r="16">
          <cell r="S16">
            <v>4646.239999999998</v>
          </cell>
        </row>
        <row r="17">
          <cell r="S17">
            <v>8817.0999999999967</v>
          </cell>
        </row>
        <row r="18">
          <cell r="S18">
            <v>376.94</v>
          </cell>
        </row>
        <row r="19">
          <cell r="S19">
            <v>9250.7999999999993</v>
          </cell>
        </row>
        <row r="20">
          <cell r="S20">
            <v>5464.92</v>
          </cell>
        </row>
        <row r="21">
          <cell r="S21">
            <v>17029.100000000002</v>
          </cell>
        </row>
        <row r="23">
          <cell r="S23">
            <v>4156.6099999999997</v>
          </cell>
        </row>
        <row r="24">
          <cell r="S24">
            <v>30846.329999999998</v>
          </cell>
        </row>
        <row r="25">
          <cell r="S25">
            <v>38062.04</v>
          </cell>
        </row>
        <row r="26">
          <cell r="S26">
            <v>20182.28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T7">
            <v>20551.999999999978</v>
          </cell>
        </row>
        <row r="8">
          <cell r="T8">
            <v>6931.8999999999942</v>
          </cell>
        </row>
        <row r="9">
          <cell r="T9">
            <v>960.60000000000173</v>
          </cell>
        </row>
        <row r="10">
          <cell r="T10">
            <v>10850.589999999997</v>
          </cell>
        </row>
        <row r="11">
          <cell r="T11">
            <v>11515.3</v>
          </cell>
        </row>
        <row r="12">
          <cell r="T12">
            <v>8813.1880000000001</v>
          </cell>
        </row>
        <row r="13">
          <cell r="T13">
            <v>403.79999999999995</v>
          </cell>
        </row>
        <row r="14">
          <cell r="T14">
            <v>1165.1900000000005</v>
          </cell>
        </row>
        <row r="15">
          <cell r="T15">
            <v>1451.3000000000002</v>
          </cell>
        </row>
        <row r="16">
          <cell r="T16">
            <v>4199.5000000000018</v>
          </cell>
        </row>
        <row r="17">
          <cell r="T17">
            <v>36686.172809999996</v>
          </cell>
        </row>
        <row r="18">
          <cell r="T18">
            <v>1766.4</v>
          </cell>
        </row>
        <row r="19">
          <cell r="T19">
            <v>5464.92</v>
          </cell>
        </row>
        <row r="20">
          <cell r="T20">
            <v>17029.100000000002</v>
          </cell>
        </row>
        <row r="22">
          <cell r="T22">
            <v>4156.6099999999997</v>
          </cell>
        </row>
        <row r="23">
          <cell r="T23">
            <v>30846.329999999998</v>
          </cell>
        </row>
        <row r="24">
          <cell r="T24">
            <v>38062.04</v>
          </cell>
        </row>
        <row r="25">
          <cell r="T25">
            <v>20182.28</v>
          </cell>
        </row>
        <row r="26">
          <cell r="T26">
            <v>9250.7999999999993</v>
          </cell>
        </row>
        <row r="27">
          <cell r="T27">
            <v>1079.5900000000001</v>
          </cell>
        </row>
        <row r="28">
          <cell r="T28">
            <v>7325.1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14">
          <cell r="I314">
            <v>173936020.66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D7">
            <v>20478.09999999998</v>
          </cell>
          <cell r="E7">
            <v>21368.499999999978</v>
          </cell>
        </row>
        <row r="8">
          <cell r="D8">
            <v>5997.3999999999942</v>
          </cell>
          <cell r="E8">
            <v>6977.3999999999942</v>
          </cell>
        </row>
        <row r="9">
          <cell r="D9">
            <v>972.90000000000168</v>
          </cell>
          <cell r="E9">
            <v>967.50000000000182</v>
          </cell>
        </row>
        <row r="10">
          <cell r="D10">
            <v>10850.589999999997</v>
          </cell>
          <cell r="E10">
            <v>10850.589999999997</v>
          </cell>
        </row>
        <row r="11">
          <cell r="D11">
            <v>11856.6</v>
          </cell>
          <cell r="E11">
            <v>12925.8</v>
          </cell>
        </row>
        <row r="12">
          <cell r="D12">
            <v>9781.1180000000004</v>
          </cell>
          <cell r="E12">
            <v>9961.1680000000015</v>
          </cell>
        </row>
        <row r="13">
          <cell r="D13">
            <v>579.39999999999986</v>
          </cell>
          <cell r="E13">
            <v>493.8</v>
          </cell>
        </row>
        <row r="14">
          <cell r="D14">
            <v>1338.5900000000006</v>
          </cell>
          <cell r="E14">
            <v>1455.5000000000007</v>
          </cell>
        </row>
        <row r="15">
          <cell r="D15">
            <v>1451.3000000000002</v>
          </cell>
          <cell r="E15">
            <v>1451.3000000000002</v>
          </cell>
        </row>
        <row r="16">
          <cell r="D16">
            <v>4072.6000000000017</v>
          </cell>
          <cell r="E16">
            <v>4087.2000000000016</v>
          </cell>
        </row>
        <row r="17">
          <cell r="D17">
            <v>35944.979999999996</v>
          </cell>
          <cell r="E17">
            <v>34968.8122</v>
          </cell>
        </row>
        <row r="18">
          <cell r="C18">
            <v>1766.4</v>
          </cell>
          <cell r="D18">
            <v>1756.4</v>
          </cell>
          <cell r="E18">
            <v>1743.7</v>
          </cell>
        </row>
        <row r="19">
          <cell r="D19">
            <v>5464.92</v>
          </cell>
          <cell r="E19">
            <v>5464.92</v>
          </cell>
        </row>
        <row r="20">
          <cell r="D20">
            <v>17029.100000000002</v>
          </cell>
          <cell r="E20">
            <v>17029.100000000002</v>
          </cell>
        </row>
        <row r="21">
          <cell r="D21">
            <v>4156.6099999999997</v>
          </cell>
          <cell r="E21">
            <v>4156.6099999999997</v>
          </cell>
        </row>
        <row r="22">
          <cell r="D22">
            <v>30846.329999999998</v>
          </cell>
          <cell r="E22">
            <v>30846.329999999998</v>
          </cell>
        </row>
        <row r="23">
          <cell r="D23">
            <v>38062.04</v>
          </cell>
          <cell r="E23">
            <v>38062.04</v>
          </cell>
        </row>
        <row r="24">
          <cell r="D24">
            <v>20182.28</v>
          </cell>
          <cell r="E24">
            <v>20182.28</v>
          </cell>
        </row>
        <row r="25">
          <cell r="D25">
            <v>9250.7999999999993</v>
          </cell>
          <cell r="E25">
            <v>9250.7999999999993</v>
          </cell>
        </row>
        <row r="26">
          <cell r="D26">
            <v>1079.5900000000001</v>
          </cell>
          <cell r="E26">
            <v>1079.5900000000001</v>
          </cell>
        </row>
        <row r="27">
          <cell r="D27">
            <v>7325.1</v>
          </cell>
          <cell r="E27">
            <v>7325.1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314">
          <cell r="I314">
            <v>173261990.94999999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-nmar.ru/deyatelnost/zhilishchno-kommunalnaya-sfera/predostavlenie-kommunalnykh-uslug-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view="pageBreakPreview" topLeftCell="A10" zoomScaleNormal="100" zoomScaleSheetLayoutView="100" workbookViewId="0">
      <selection activeCell="D23" sqref="D23"/>
    </sheetView>
  </sheetViews>
  <sheetFormatPr defaultRowHeight="15" outlineLevelRow="1" x14ac:dyDescent="0.25"/>
  <cols>
    <col min="1" max="1" width="7.42578125" style="3" customWidth="1"/>
    <col min="2" max="2" width="33.85546875" style="3" customWidth="1"/>
    <col min="3" max="3" width="12.7109375" style="3" customWidth="1"/>
    <col min="4" max="4" width="14" style="3" customWidth="1"/>
    <col min="5" max="6" width="15.7109375" style="3" customWidth="1"/>
    <col min="7" max="7" width="12.7109375" style="3" customWidth="1"/>
    <col min="8" max="9" width="11.7109375" style="3" customWidth="1"/>
    <col min="10" max="10" width="13.42578125" style="3" customWidth="1"/>
    <col min="11" max="12" width="13.5703125" style="3" customWidth="1"/>
    <col min="13" max="13" width="14.85546875" style="3" customWidth="1"/>
    <col min="14" max="14" width="15" style="3" customWidth="1"/>
    <col min="15" max="15" width="10" style="3" bestFit="1" customWidth="1"/>
    <col min="16" max="16384" width="9.140625" style="3"/>
  </cols>
  <sheetData>
    <row r="1" spans="1:15" ht="30.75" customHeight="1" x14ac:dyDescent="0.2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x14ac:dyDescent="0.25">
      <c r="K2" s="4"/>
      <c r="L2" s="4" t="s">
        <v>0</v>
      </c>
    </row>
    <row r="3" spans="1:15" ht="51" customHeight="1" x14ac:dyDescent="0.25">
      <c r="A3" s="45" t="s">
        <v>1</v>
      </c>
      <c r="B3" s="45" t="s">
        <v>2</v>
      </c>
      <c r="C3" s="46" t="s">
        <v>3</v>
      </c>
      <c r="D3" s="47"/>
      <c r="E3" s="46" t="s">
        <v>4</v>
      </c>
      <c r="F3" s="47"/>
      <c r="G3" s="50" t="s">
        <v>54</v>
      </c>
      <c r="H3" s="51"/>
      <c r="I3" s="51"/>
      <c r="J3" s="52"/>
      <c r="K3" s="45" t="s">
        <v>5</v>
      </c>
      <c r="L3" s="45"/>
      <c r="M3" s="53"/>
      <c r="N3" s="53"/>
    </row>
    <row r="4" spans="1:15" ht="72" customHeight="1" x14ac:dyDescent="0.25">
      <c r="A4" s="45"/>
      <c r="B4" s="45"/>
      <c r="C4" s="48"/>
      <c r="D4" s="49"/>
      <c r="E4" s="48"/>
      <c r="F4" s="49"/>
      <c r="G4" s="50" t="s">
        <v>6</v>
      </c>
      <c r="H4" s="52"/>
      <c r="I4" s="50" t="s">
        <v>7</v>
      </c>
      <c r="J4" s="52"/>
      <c r="K4" s="45" t="s">
        <v>6</v>
      </c>
      <c r="L4" s="45"/>
      <c r="M4" s="54"/>
      <c r="N4" s="55"/>
    </row>
    <row r="5" spans="1:15" ht="15" customHeight="1" x14ac:dyDescent="0.25">
      <c r="A5" s="45"/>
      <c r="B5" s="45"/>
      <c r="C5" s="5">
        <v>44927</v>
      </c>
      <c r="D5" s="5">
        <v>45292</v>
      </c>
      <c r="E5" s="5">
        <f>C5</f>
        <v>44927</v>
      </c>
      <c r="F5" s="5">
        <f>D5</f>
        <v>45292</v>
      </c>
      <c r="G5" s="5">
        <f>C5</f>
        <v>44927</v>
      </c>
      <c r="H5" s="5">
        <f>D5</f>
        <v>45292</v>
      </c>
      <c r="I5" s="5">
        <f>C5</f>
        <v>44927</v>
      </c>
      <c r="J5" s="5">
        <f>D5</f>
        <v>45292</v>
      </c>
      <c r="K5" s="5">
        <f>E5</f>
        <v>44927</v>
      </c>
      <c r="L5" s="5">
        <f>F5</f>
        <v>45292</v>
      </c>
      <c r="M5" s="54"/>
      <c r="N5" s="54"/>
    </row>
    <row r="6" spans="1:15" ht="15.75" customHeight="1" x14ac:dyDescent="0.2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6">
        <v>7</v>
      </c>
      <c r="H6" s="6">
        <v>8</v>
      </c>
      <c r="I6" s="6">
        <v>9</v>
      </c>
      <c r="J6" s="39">
        <v>10</v>
      </c>
      <c r="K6" s="39">
        <v>11</v>
      </c>
      <c r="L6" s="39">
        <v>12</v>
      </c>
      <c r="M6" s="40"/>
      <c r="N6" s="40"/>
    </row>
    <row r="7" spans="1:15" ht="15.75" x14ac:dyDescent="0.25">
      <c r="A7" s="7">
        <v>1</v>
      </c>
      <c r="B7" s="8" t="s">
        <v>8</v>
      </c>
      <c r="C7" s="1" t="s">
        <v>9</v>
      </c>
      <c r="D7" s="1" t="s">
        <v>9</v>
      </c>
      <c r="E7" s="1">
        <f>E8+E10+E9</f>
        <v>137838.13261999999</v>
      </c>
      <c r="F7" s="1">
        <f>F8+F10+F9</f>
        <v>167720.97438</v>
      </c>
      <c r="G7" s="35">
        <v>23767.11</v>
      </c>
      <c r="H7" s="35">
        <v>21372.52</v>
      </c>
      <c r="I7" s="1" t="s">
        <v>9</v>
      </c>
      <c r="J7" s="1" t="s">
        <v>9</v>
      </c>
      <c r="K7" s="9">
        <v>16112.28</v>
      </c>
      <c r="L7" s="9">
        <v>17423.400000000001</v>
      </c>
      <c r="M7" s="10"/>
      <c r="N7" s="10"/>
    </row>
    <row r="8" spans="1:15" ht="17.25" customHeight="1" x14ac:dyDescent="0.25">
      <c r="A8" s="11" t="s">
        <v>10</v>
      </c>
      <c r="B8" s="2" t="s">
        <v>11</v>
      </c>
      <c r="C8" s="1" t="s">
        <v>9</v>
      </c>
      <c r="D8" s="1" t="s">
        <v>9</v>
      </c>
      <c r="E8" s="9">
        <f>2905848.79/1000</f>
        <v>2905.84879</v>
      </c>
      <c r="F8" s="9">
        <f>3391089.15/1000</f>
        <v>3391.0891499999998</v>
      </c>
      <c r="G8" s="1" t="s">
        <v>9</v>
      </c>
      <c r="H8" s="1" t="s">
        <v>9</v>
      </c>
      <c r="I8" s="1" t="s">
        <v>9</v>
      </c>
      <c r="J8" s="1" t="s">
        <v>9</v>
      </c>
      <c r="K8" s="1" t="s">
        <v>9</v>
      </c>
      <c r="L8" s="1" t="s">
        <v>9</v>
      </c>
      <c r="M8" s="10"/>
      <c r="N8" s="12"/>
    </row>
    <row r="9" spans="1:15" ht="32.25" customHeight="1" x14ac:dyDescent="0.25">
      <c r="A9" s="11" t="s">
        <v>12</v>
      </c>
      <c r="B9" s="36" t="s">
        <v>13</v>
      </c>
      <c r="C9" s="1" t="s">
        <v>9</v>
      </c>
      <c r="D9" s="1" t="s">
        <v>9</v>
      </c>
      <c r="E9" s="1">
        <f>[1]TDSheet!$K$312/1000</f>
        <v>134800.08044999998</v>
      </c>
      <c r="F9" s="1">
        <f>[2]TDSheet!$I$314/1000</f>
        <v>164128.34096</v>
      </c>
      <c r="G9" s="1" t="s">
        <v>9</v>
      </c>
      <c r="H9" s="1" t="s">
        <v>9</v>
      </c>
      <c r="I9" s="1" t="s">
        <v>9</v>
      </c>
      <c r="J9" s="1" t="s">
        <v>9</v>
      </c>
      <c r="K9" s="1" t="s">
        <v>9</v>
      </c>
      <c r="L9" s="1" t="s">
        <v>9</v>
      </c>
      <c r="M9" s="10"/>
      <c r="N9" s="12"/>
      <c r="O9" s="13"/>
    </row>
    <row r="10" spans="1:15" ht="15.75" x14ac:dyDescent="0.25">
      <c r="A10" s="11" t="s">
        <v>14</v>
      </c>
      <c r="B10" s="14" t="s">
        <v>15</v>
      </c>
      <c r="C10" s="1" t="s">
        <v>9</v>
      </c>
      <c r="D10" s="1" t="s">
        <v>9</v>
      </c>
      <c r="E10" s="9">
        <f>132203.38/1000</f>
        <v>132.20338000000001</v>
      </c>
      <c r="F10" s="9">
        <f>201544.27/1000</f>
        <v>201.54426999999998</v>
      </c>
      <c r="G10" s="1" t="s">
        <v>9</v>
      </c>
      <c r="H10" s="1" t="s">
        <v>9</v>
      </c>
      <c r="I10" s="1" t="s">
        <v>9</v>
      </c>
      <c r="J10" s="1" t="s">
        <v>9</v>
      </c>
      <c r="K10" s="1" t="s">
        <v>9</v>
      </c>
      <c r="L10" s="1" t="s">
        <v>9</v>
      </c>
      <c r="M10" s="10"/>
      <c r="N10" s="12"/>
      <c r="O10" s="13"/>
    </row>
    <row r="11" spans="1:15" ht="31.5" x14ac:dyDescent="0.25">
      <c r="A11" s="11">
        <v>2</v>
      </c>
      <c r="B11" s="15" t="s">
        <v>20</v>
      </c>
      <c r="C11" s="1">
        <f>[3]Свод!$S$9</f>
        <v>14106.600000000004</v>
      </c>
      <c r="D11" s="1">
        <f>[4]Свод!$T$7</f>
        <v>20551.999999999978</v>
      </c>
      <c r="E11" s="1">
        <v>183</v>
      </c>
      <c r="F11" s="1">
        <v>429</v>
      </c>
      <c r="G11" s="1" t="s">
        <v>9</v>
      </c>
      <c r="H11" s="1" t="s">
        <v>9</v>
      </c>
      <c r="I11" s="1">
        <v>0</v>
      </c>
      <c r="J11" s="1">
        <v>33.94</v>
      </c>
      <c r="K11" s="1" t="s">
        <v>9</v>
      </c>
      <c r="L11" s="1" t="s">
        <v>9</v>
      </c>
      <c r="M11" s="10"/>
      <c r="N11" s="10"/>
      <c r="O11" s="13"/>
    </row>
    <row r="12" spans="1:15" ht="15.75" x14ac:dyDescent="0.25">
      <c r="A12" s="11">
        <v>3</v>
      </c>
      <c r="B12" s="15" t="s">
        <v>28</v>
      </c>
      <c r="C12" s="1">
        <f>[3]Свод!$S$10</f>
        <v>6271.9999999999927</v>
      </c>
      <c r="D12" s="1">
        <f>[4]Свод!$T$8</f>
        <v>6931.8999999999942</v>
      </c>
      <c r="E12" s="9">
        <v>252</v>
      </c>
      <c r="F12" s="9">
        <v>70</v>
      </c>
      <c r="G12" s="1" t="s">
        <v>9</v>
      </c>
      <c r="H12" s="1" t="s">
        <v>9</v>
      </c>
      <c r="I12" s="1">
        <v>7.07</v>
      </c>
      <c r="J12" s="1">
        <v>0</v>
      </c>
      <c r="K12" s="1" t="s">
        <v>9</v>
      </c>
      <c r="L12" s="1" t="s">
        <v>9</v>
      </c>
      <c r="M12" s="10"/>
      <c r="N12" s="10"/>
    </row>
    <row r="13" spans="1:15" ht="15.75" x14ac:dyDescent="0.25">
      <c r="A13" s="11">
        <v>4</v>
      </c>
      <c r="B13" s="15" t="s">
        <v>18</v>
      </c>
      <c r="C13" s="1">
        <f>[3]Свод!$S$7</f>
        <v>954.40000000000055</v>
      </c>
      <c r="D13" s="1">
        <f>[4]Свод!$T$9</f>
        <v>960.60000000000173</v>
      </c>
      <c r="E13" s="9">
        <v>377</v>
      </c>
      <c r="F13" s="9">
        <v>381</v>
      </c>
      <c r="G13" s="1" t="s">
        <v>9</v>
      </c>
      <c r="H13" s="1" t="s">
        <v>9</v>
      </c>
      <c r="I13" s="1">
        <v>0</v>
      </c>
      <c r="J13" s="1">
        <v>0</v>
      </c>
      <c r="K13" s="1" t="s">
        <v>9</v>
      </c>
      <c r="L13" s="1" t="s">
        <v>9</v>
      </c>
      <c r="M13" s="10"/>
      <c r="N13" s="10"/>
    </row>
    <row r="14" spans="1:15" ht="15.75" x14ac:dyDescent="0.25">
      <c r="A14" s="11">
        <v>5</v>
      </c>
      <c r="B14" s="15" t="s">
        <v>29</v>
      </c>
      <c r="C14" s="1">
        <f>[3]Свод!$S$15</f>
        <v>8309.6869999999944</v>
      </c>
      <c r="D14" s="1">
        <f>[4]Свод!$T$10</f>
        <v>10850.589999999997</v>
      </c>
      <c r="E14" s="9">
        <v>213</v>
      </c>
      <c r="F14" s="9">
        <v>132</v>
      </c>
      <c r="G14" s="1" t="s">
        <v>9</v>
      </c>
      <c r="H14" s="1" t="s">
        <v>9</v>
      </c>
      <c r="I14" s="1">
        <v>0</v>
      </c>
      <c r="J14" s="1">
        <v>0</v>
      </c>
      <c r="K14" s="1" t="s">
        <v>9</v>
      </c>
      <c r="L14" s="1" t="s">
        <v>9</v>
      </c>
      <c r="M14" s="10"/>
      <c r="N14" s="10"/>
    </row>
    <row r="15" spans="1:15" ht="15.75" x14ac:dyDescent="0.25">
      <c r="A15" s="11">
        <v>6</v>
      </c>
      <c r="B15" s="15" t="s">
        <v>45</v>
      </c>
      <c r="C15" s="1">
        <f>[3]Свод!$S$17</f>
        <v>8817.0999999999967</v>
      </c>
      <c r="D15" s="1">
        <f>[4]Свод!$T$11</f>
        <v>11515.3</v>
      </c>
      <c r="E15" s="9">
        <v>476</v>
      </c>
      <c r="F15" s="9">
        <v>1149</v>
      </c>
      <c r="G15" s="1" t="s">
        <v>9</v>
      </c>
      <c r="H15" s="1" t="s">
        <v>9</v>
      </c>
      <c r="I15" s="1">
        <v>0</v>
      </c>
      <c r="J15" s="1">
        <v>0</v>
      </c>
      <c r="K15" s="1" t="s">
        <v>9</v>
      </c>
      <c r="L15" s="1" t="s">
        <v>9</v>
      </c>
      <c r="M15" s="10"/>
      <c r="N15" s="10"/>
    </row>
    <row r="16" spans="1:15" ht="15.75" x14ac:dyDescent="0.25">
      <c r="A16" s="11">
        <v>7</v>
      </c>
      <c r="B16" s="15" t="s">
        <v>51</v>
      </c>
      <c r="C16" s="1">
        <f>[3]Свод!$S$13</f>
        <v>564.97</v>
      </c>
      <c r="D16" s="1">
        <f>[4]Свод!$T$12</f>
        <v>8813.1880000000001</v>
      </c>
      <c r="E16" s="9">
        <v>17</v>
      </c>
      <c r="F16" s="9">
        <v>313</v>
      </c>
      <c r="G16" s="1" t="s">
        <v>9</v>
      </c>
      <c r="H16" s="1" t="s">
        <v>9</v>
      </c>
      <c r="I16" s="1">
        <v>0</v>
      </c>
      <c r="J16" s="1">
        <v>0</v>
      </c>
      <c r="K16" s="1" t="s">
        <v>9</v>
      </c>
      <c r="L16" s="1" t="s">
        <v>9</v>
      </c>
      <c r="M16" s="10"/>
      <c r="N16" s="10"/>
    </row>
    <row r="17" spans="1:14" ht="15.75" x14ac:dyDescent="0.25">
      <c r="A17" s="11">
        <v>8</v>
      </c>
      <c r="B17" s="15" t="s">
        <v>55</v>
      </c>
      <c r="C17" s="1" t="s">
        <v>56</v>
      </c>
      <c r="D17" s="1">
        <f>[4]Свод!$T$13</f>
        <v>403.79999999999995</v>
      </c>
      <c r="E17" s="9" t="s">
        <v>22</v>
      </c>
      <c r="F17" s="9">
        <v>20</v>
      </c>
      <c r="G17" s="1" t="s">
        <v>9</v>
      </c>
      <c r="H17" s="1" t="s">
        <v>9</v>
      </c>
      <c r="I17" s="1" t="s">
        <v>22</v>
      </c>
      <c r="J17" s="1">
        <v>0</v>
      </c>
      <c r="K17" s="1" t="s">
        <v>9</v>
      </c>
      <c r="L17" s="1" t="s">
        <v>9</v>
      </c>
      <c r="M17" s="10"/>
      <c r="N17" s="10"/>
    </row>
    <row r="18" spans="1:14" ht="15.75" x14ac:dyDescent="0.25">
      <c r="A18" s="11">
        <v>9</v>
      </c>
      <c r="B18" s="15" t="s">
        <v>53</v>
      </c>
      <c r="C18" s="1">
        <v>29.6</v>
      </c>
      <c r="D18" s="1">
        <f>[4]Свод!$T$14</f>
        <v>1165.1900000000005</v>
      </c>
      <c r="E18" s="9" t="s">
        <v>17</v>
      </c>
      <c r="F18" s="9">
        <v>57</v>
      </c>
      <c r="G18" s="1" t="s">
        <v>9</v>
      </c>
      <c r="H18" s="1" t="s">
        <v>9</v>
      </c>
      <c r="I18" s="9" t="s">
        <v>17</v>
      </c>
      <c r="J18" s="9">
        <v>0</v>
      </c>
      <c r="K18" s="1" t="s">
        <v>9</v>
      </c>
      <c r="L18" s="1" t="s">
        <v>9</v>
      </c>
      <c r="M18" s="10"/>
      <c r="N18" s="10"/>
    </row>
    <row r="19" spans="1:14" ht="15.75" x14ac:dyDescent="0.25">
      <c r="A19" s="11">
        <v>10</v>
      </c>
      <c r="B19" s="15" t="s">
        <v>30</v>
      </c>
      <c r="C19" s="1">
        <f>[3]Свод!$S$16</f>
        <v>4646.239999999998</v>
      </c>
      <c r="D19" s="1">
        <f>[4]Свод!$T$16</f>
        <v>4199.5000000000018</v>
      </c>
      <c r="E19" s="9">
        <v>473</v>
      </c>
      <c r="F19" s="9">
        <v>70</v>
      </c>
      <c r="G19" s="1" t="s">
        <v>9</v>
      </c>
      <c r="H19" s="1" t="s">
        <v>9</v>
      </c>
      <c r="I19" s="1">
        <v>0</v>
      </c>
      <c r="J19" s="1">
        <v>0</v>
      </c>
      <c r="K19" s="1" t="s">
        <v>9</v>
      </c>
      <c r="L19" s="1" t="s">
        <v>9</v>
      </c>
      <c r="M19" s="10"/>
      <c r="N19" s="10"/>
    </row>
    <row r="20" spans="1:14" ht="15.75" x14ac:dyDescent="0.25">
      <c r="A20" s="11">
        <v>11</v>
      </c>
      <c r="B20" s="15" t="s">
        <v>31</v>
      </c>
      <c r="C20" s="1">
        <f>[3]Свод!$S$19</f>
        <v>9250.7999999999993</v>
      </c>
      <c r="D20" s="1">
        <f>[4]Свод!$T$26</f>
        <v>9250.7999999999993</v>
      </c>
      <c r="E20" s="9">
        <v>334</v>
      </c>
      <c r="F20" s="9">
        <v>1192</v>
      </c>
      <c r="G20" s="1" t="s">
        <v>9</v>
      </c>
      <c r="H20" s="1" t="s">
        <v>9</v>
      </c>
      <c r="I20" s="1">
        <v>9.4499999999999993</v>
      </c>
      <c r="J20" s="1">
        <v>6.75</v>
      </c>
      <c r="K20" s="1" t="s">
        <v>9</v>
      </c>
      <c r="L20" s="1" t="s">
        <v>9</v>
      </c>
      <c r="M20" s="10"/>
      <c r="N20" s="10"/>
    </row>
    <row r="21" spans="1:14" ht="17.25" customHeight="1" x14ac:dyDescent="0.25">
      <c r="A21" s="11">
        <v>12</v>
      </c>
      <c r="B21" s="16" t="s">
        <v>23</v>
      </c>
      <c r="C21" s="1">
        <f>[3]Свод!$S$11</f>
        <v>1451.3000000000002</v>
      </c>
      <c r="D21" s="1">
        <f>[4]Свод!$T$15</f>
        <v>1451.3000000000002</v>
      </c>
      <c r="E21" s="1" t="s">
        <v>24</v>
      </c>
      <c r="F21" s="1" t="s">
        <v>24</v>
      </c>
      <c r="G21" s="1" t="s">
        <v>9</v>
      </c>
      <c r="H21" s="1" t="s">
        <v>9</v>
      </c>
      <c r="I21" s="1" t="s">
        <v>9</v>
      </c>
      <c r="J21" s="1" t="s">
        <v>9</v>
      </c>
      <c r="K21" s="1" t="s">
        <v>9</v>
      </c>
      <c r="L21" s="1" t="s">
        <v>9</v>
      </c>
      <c r="M21" s="10"/>
      <c r="N21" s="10"/>
    </row>
    <row r="22" spans="1:14" ht="15.75" x14ac:dyDescent="0.25">
      <c r="A22" s="11"/>
      <c r="B22" s="17" t="s">
        <v>35</v>
      </c>
      <c r="C22" s="18">
        <f>SUM(C11:C21)</f>
        <v>54402.696999999986</v>
      </c>
      <c r="D22" s="18">
        <f>SUM(D11:D21)</f>
        <v>76094.167999999976</v>
      </c>
      <c r="E22" s="18">
        <f>SUM(E8:E21)</f>
        <v>140163.13261999996</v>
      </c>
      <c r="F22" s="18">
        <f>SUM(F8:F21)</f>
        <v>171533.97438000003</v>
      </c>
      <c r="G22" s="18">
        <f>SUM(G7:G21)</f>
        <v>23767.11</v>
      </c>
      <c r="H22" s="18">
        <f>SUM(H7:H21)</f>
        <v>21372.52</v>
      </c>
      <c r="I22" s="18">
        <f>SUM(I8:I21)</f>
        <v>16.52</v>
      </c>
      <c r="J22" s="18">
        <f>SUM(J8:J21)</f>
        <v>40.69</v>
      </c>
      <c r="K22" s="18">
        <f>SUM(K7:K21)</f>
        <v>16112.28</v>
      </c>
      <c r="L22" s="18">
        <f>SUM(L7:L21)</f>
        <v>17423.400000000001</v>
      </c>
      <c r="M22" s="10"/>
      <c r="N22" s="10"/>
    </row>
    <row r="23" spans="1:14" ht="15.75" x14ac:dyDescent="0.25">
      <c r="A23" s="11">
        <v>13</v>
      </c>
      <c r="B23" s="15" t="s">
        <v>25</v>
      </c>
      <c r="C23" s="1">
        <f>[3]Свод!$S$12</f>
        <v>50406.87000000001</v>
      </c>
      <c r="D23" s="1">
        <f>[4]Свод!$T$17</f>
        <v>36686.172809999996</v>
      </c>
      <c r="E23" s="9">
        <v>55665</v>
      </c>
      <c r="F23" s="9">
        <v>53323</v>
      </c>
      <c r="G23" s="1" t="s">
        <v>9</v>
      </c>
      <c r="H23" s="1" t="s">
        <v>9</v>
      </c>
      <c r="I23" s="1">
        <v>0</v>
      </c>
      <c r="J23" s="1">
        <v>0</v>
      </c>
      <c r="K23" s="1" t="s">
        <v>9</v>
      </c>
      <c r="L23" s="1" t="s">
        <v>9</v>
      </c>
      <c r="M23" s="10"/>
      <c r="N23" s="10"/>
    </row>
    <row r="24" spans="1:14" ht="18" customHeight="1" x14ac:dyDescent="0.25">
      <c r="A24" s="11">
        <v>14</v>
      </c>
      <c r="B24" s="15" t="s">
        <v>19</v>
      </c>
      <c r="C24" s="1">
        <f>[3]Свод!$S$8</f>
        <v>13476.799999999996</v>
      </c>
      <c r="D24" s="1">
        <f>[4]Свод!$T$18</f>
        <v>1766.4</v>
      </c>
      <c r="E24" s="9">
        <v>14841</v>
      </c>
      <c r="F24" s="9">
        <v>12132</v>
      </c>
      <c r="G24" s="1" t="s">
        <v>9</v>
      </c>
      <c r="H24" s="1" t="s">
        <v>9</v>
      </c>
      <c r="I24" s="1">
        <v>43.65</v>
      </c>
      <c r="J24" s="1">
        <v>43.65</v>
      </c>
      <c r="K24" s="1" t="s">
        <v>9</v>
      </c>
      <c r="L24" s="1" t="s">
        <v>9</v>
      </c>
      <c r="M24" s="10"/>
      <c r="N24" s="10"/>
    </row>
    <row r="25" spans="1:14" ht="15.75" x14ac:dyDescent="0.25">
      <c r="A25" s="11">
        <v>15</v>
      </c>
      <c r="B25" s="15" t="s">
        <v>27</v>
      </c>
      <c r="C25" s="1">
        <f>[3]Свод!$S$14</f>
        <v>8415.8000000000011</v>
      </c>
      <c r="D25" s="1">
        <f>[4]Свод!$T$28</f>
        <v>7325.1</v>
      </c>
      <c r="E25" s="9">
        <v>5887</v>
      </c>
      <c r="F25" s="9">
        <v>5968</v>
      </c>
      <c r="G25" s="1" t="s">
        <v>9</v>
      </c>
      <c r="H25" s="1" t="s">
        <v>9</v>
      </c>
      <c r="I25" s="1">
        <v>0</v>
      </c>
      <c r="J25" s="1">
        <v>0</v>
      </c>
      <c r="K25" s="1" t="s">
        <v>9</v>
      </c>
      <c r="L25" s="1" t="s">
        <v>9</v>
      </c>
      <c r="M25" s="10"/>
      <c r="N25" s="10"/>
    </row>
    <row r="26" spans="1:14" ht="15.75" x14ac:dyDescent="0.25">
      <c r="A26" s="11">
        <v>16</v>
      </c>
      <c r="B26" s="15" t="s">
        <v>52</v>
      </c>
      <c r="C26" s="1">
        <f>[3]Свод!$S$18</f>
        <v>376.94</v>
      </c>
      <c r="D26" s="1">
        <f>[4]Свод!$T$27</f>
        <v>1079.5900000000001</v>
      </c>
      <c r="E26" s="9">
        <v>17</v>
      </c>
      <c r="F26" s="9">
        <v>32</v>
      </c>
      <c r="G26" s="1" t="s">
        <v>9</v>
      </c>
      <c r="H26" s="1" t="s">
        <v>9</v>
      </c>
      <c r="I26" s="1" t="s">
        <v>9</v>
      </c>
      <c r="J26" s="1" t="s">
        <v>9</v>
      </c>
      <c r="K26" s="1" t="s">
        <v>9</v>
      </c>
      <c r="L26" s="1" t="s">
        <v>9</v>
      </c>
      <c r="M26" s="10"/>
      <c r="N26" s="10"/>
    </row>
    <row r="27" spans="1:14" ht="15.75" x14ac:dyDescent="0.25">
      <c r="A27" s="11">
        <v>17</v>
      </c>
      <c r="B27" s="15" t="s">
        <v>16</v>
      </c>
      <c r="C27" s="1">
        <f>[3]Свод!$S$20</f>
        <v>5464.92</v>
      </c>
      <c r="D27" s="1">
        <f>[4]Свод!$T$19</f>
        <v>5464.92</v>
      </c>
      <c r="E27" s="9">
        <v>15889</v>
      </c>
      <c r="F27" s="9">
        <v>15889</v>
      </c>
      <c r="G27" s="1" t="s">
        <v>9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9</v>
      </c>
      <c r="M27" s="10"/>
      <c r="N27" s="10"/>
    </row>
    <row r="28" spans="1:14" ht="15.75" x14ac:dyDescent="0.25">
      <c r="A28" s="11">
        <v>18</v>
      </c>
      <c r="B28" s="15" t="s">
        <v>26</v>
      </c>
      <c r="C28" s="1">
        <f>[3]Свод!$S$21</f>
        <v>17029.100000000002</v>
      </c>
      <c r="D28" s="1">
        <f>[4]Свод!$T$20</f>
        <v>17029.100000000002</v>
      </c>
      <c r="E28" s="9">
        <v>7497</v>
      </c>
      <c r="F28" s="9">
        <v>7497</v>
      </c>
      <c r="G28" s="1" t="s">
        <v>9</v>
      </c>
      <c r="H28" s="1" t="s">
        <v>9</v>
      </c>
      <c r="I28" s="1" t="s">
        <v>9</v>
      </c>
      <c r="J28" s="1" t="s">
        <v>9</v>
      </c>
      <c r="K28" s="1" t="s">
        <v>9</v>
      </c>
      <c r="L28" s="1" t="s">
        <v>9</v>
      </c>
      <c r="M28" s="10"/>
      <c r="N28" s="10"/>
    </row>
    <row r="29" spans="1:14" ht="15.75" x14ac:dyDescent="0.25">
      <c r="A29" s="11">
        <v>19</v>
      </c>
      <c r="B29" s="15" t="s">
        <v>33</v>
      </c>
      <c r="C29" s="1">
        <f>[3]Свод!$S$23</f>
        <v>4156.6099999999997</v>
      </c>
      <c r="D29" s="1">
        <f>[4]Свод!$T$22</f>
        <v>4156.6099999999997</v>
      </c>
      <c r="E29" s="9" t="s">
        <v>22</v>
      </c>
      <c r="F29" s="9" t="s">
        <v>22</v>
      </c>
      <c r="G29" s="1" t="s">
        <v>9</v>
      </c>
      <c r="H29" s="1" t="s">
        <v>9</v>
      </c>
      <c r="I29" s="1" t="s">
        <v>9</v>
      </c>
      <c r="J29" s="1" t="s">
        <v>9</v>
      </c>
      <c r="K29" s="1" t="s">
        <v>9</v>
      </c>
      <c r="L29" s="1" t="s">
        <v>9</v>
      </c>
      <c r="M29" s="10"/>
      <c r="N29" s="10"/>
    </row>
    <row r="30" spans="1:14" ht="15.75" x14ac:dyDescent="0.25">
      <c r="A30" s="11">
        <v>20</v>
      </c>
      <c r="B30" s="15" t="s">
        <v>21</v>
      </c>
      <c r="C30" s="1">
        <f>[3]Свод!$S$24</f>
        <v>30846.329999999998</v>
      </c>
      <c r="D30" s="1">
        <f>[4]Свод!$T$23</f>
        <v>30846.329999999998</v>
      </c>
      <c r="E30" s="9" t="s">
        <v>22</v>
      </c>
      <c r="F30" s="9" t="s">
        <v>22</v>
      </c>
      <c r="G30" s="1" t="s">
        <v>9</v>
      </c>
      <c r="H30" s="1" t="s">
        <v>9</v>
      </c>
      <c r="I30" s="1" t="s">
        <v>9</v>
      </c>
      <c r="J30" s="1" t="s">
        <v>9</v>
      </c>
      <c r="K30" s="1" t="s">
        <v>9</v>
      </c>
      <c r="L30" s="1" t="s">
        <v>9</v>
      </c>
      <c r="M30" s="10"/>
      <c r="N30" s="10"/>
    </row>
    <row r="31" spans="1:14" ht="15.75" x14ac:dyDescent="0.25">
      <c r="A31" s="11">
        <v>21</v>
      </c>
      <c r="B31" s="15" t="s">
        <v>32</v>
      </c>
      <c r="C31" s="1">
        <f>[3]Свод!$S$25</f>
        <v>38062.04</v>
      </c>
      <c r="D31" s="1">
        <f>[4]Свод!$T$24</f>
        <v>38062.04</v>
      </c>
      <c r="E31" s="9" t="s">
        <v>22</v>
      </c>
      <c r="F31" s="9" t="s">
        <v>22</v>
      </c>
      <c r="G31" s="1" t="s">
        <v>9</v>
      </c>
      <c r="H31" s="1" t="s">
        <v>9</v>
      </c>
      <c r="I31" s="1" t="s">
        <v>9</v>
      </c>
      <c r="J31" s="1" t="s">
        <v>9</v>
      </c>
      <c r="K31" s="1" t="s">
        <v>9</v>
      </c>
      <c r="L31" s="1" t="s">
        <v>9</v>
      </c>
      <c r="M31" s="10"/>
      <c r="N31" s="10"/>
    </row>
    <row r="32" spans="1:14" ht="15.75" x14ac:dyDescent="0.25">
      <c r="A32" s="11">
        <v>22</v>
      </c>
      <c r="B32" s="15" t="s">
        <v>34</v>
      </c>
      <c r="C32" s="1">
        <f>[3]Свод!$S$26</f>
        <v>20182.28</v>
      </c>
      <c r="D32" s="1">
        <f>[4]Свод!$T$25</f>
        <v>20182.28</v>
      </c>
      <c r="E32" s="9" t="s">
        <v>22</v>
      </c>
      <c r="F32" s="9" t="s">
        <v>22</v>
      </c>
      <c r="G32" s="1" t="s">
        <v>9</v>
      </c>
      <c r="H32" s="1" t="s">
        <v>9</v>
      </c>
      <c r="I32" s="1" t="s">
        <v>9</v>
      </c>
      <c r="J32" s="1" t="s">
        <v>9</v>
      </c>
      <c r="K32" s="1" t="s">
        <v>9</v>
      </c>
      <c r="L32" s="1" t="s">
        <v>9</v>
      </c>
      <c r="M32" s="10"/>
      <c r="N32" s="10"/>
    </row>
    <row r="33" spans="1:14" ht="15.75" x14ac:dyDescent="0.25">
      <c r="A33" s="11"/>
      <c r="B33" s="17" t="s">
        <v>35</v>
      </c>
      <c r="C33" s="18">
        <f>SUM(C23:C32)</f>
        <v>188417.69</v>
      </c>
      <c r="D33" s="18">
        <f>SUM(D23:D32)</f>
        <v>162598.54281000001</v>
      </c>
      <c r="E33" s="18">
        <f t="shared" ref="E33:L33" si="0">SUM(E23:E32)</f>
        <v>99796</v>
      </c>
      <c r="F33" s="18">
        <f t="shared" si="0"/>
        <v>94841</v>
      </c>
      <c r="G33" s="18">
        <f t="shared" si="0"/>
        <v>0</v>
      </c>
      <c r="H33" s="18">
        <f t="shared" si="0"/>
        <v>0</v>
      </c>
      <c r="I33" s="18">
        <f t="shared" si="0"/>
        <v>43.65</v>
      </c>
      <c r="J33" s="18">
        <f t="shared" si="0"/>
        <v>43.65</v>
      </c>
      <c r="K33" s="18">
        <f t="shared" si="0"/>
        <v>0</v>
      </c>
      <c r="L33" s="18">
        <f t="shared" si="0"/>
        <v>0</v>
      </c>
      <c r="M33" s="10"/>
      <c r="N33" s="10"/>
    </row>
    <row r="34" spans="1:14" ht="15.75" x14ac:dyDescent="0.25">
      <c r="A34" s="40"/>
      <c r="B34" s="19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13"/>
      <c r="N34" s="13"/>
    </row>
    <row r="35" spans="1:14" ht="15.75" x14ac:dyDescent="0.25">
      <c r="A35" s="40"/>
      <c r="B35" s="19" t="s">
        <v>36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4" ht="15.75" x14ac:dyDescent="0.25">
      <c r="A36" s="40"/>
      <c r="B36" s="3" t="s">
        <v>64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4" ht="15.75" x14ac:dyDescent="0.25">
      <c r="A37" s="40"/>
      <c r="B37" s="3" t="s">
        <v>65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4" ht="15.75" x14ac:dyDescent="0.25">
      <c r="A38" s="40"/>
      <c r="B38" s="3" t="s">
        <v>66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4" ht="15.75" x14ac:dyDescent="0.25">
      <c r="A39" s="40"/>
      <c r="B39" s="3" t="s">
        <v>62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4" ht="15.75" x14ac:dyDescent="0.25">
      <c r="A40" s="40"/>
      <c r="B40" s="3" t="s">
        <v>63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4" ht="15.75" x14ac:dyDescent="0.25">
      <c r="A41" s="40"/>
      <c r="B41" s="3" t="s">
        <v>57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4" ht="15.75" x14ac:dyDescent="0.25">
      <c r="A42" s="40"/>
      <c r="B42" s="3" t="s">
        <v>58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4" ht="15.75" x14ac:dyDescent="0.25">
      <c r="A43" s="40"/>
      <c r="B43" s="3" t="s">
        <v>59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4" ht="15.75" x14ac:dyDescent="0.25">
      <c r="A44" s="40"/>
      <c r="B44" s="3" t="s">
        <v>60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4" ht="15.75" x14ac:dyDescent="0.25">
      <c r="A45" s="40"/>
      <c r="B45" s="3" t="s">
        <v>61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3"/>
    </row>
    <row r="46" spans="1:14" ht="15.75" x14ac:dyDescent="0.25">
      <c r="A46" s="4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3"/>
    </row>
    <row r="47" spans="1:14" ht="16.5" hidden="1" outlineLevel="1" thickBot="1" x14ac:dyDescent="0.3">
      <c r="A47" s="4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3"/>
    </row>
    <row r="48" spans="1:14" ht="16.5" hidden="1" outlineLevel="1" thickBot="1" x14ac:dyDescent="0.3">
      <c r="A48" s="40"/>
      <c r="B48" s="21" t="s">
        <v>44</v>
      </c>
      <c r="C48" s="22"/>
      <c r="D48" s="22"/>
      <c r="E48" s="22"/>
      <c r="F48" s="22"/>
      <c r="G48" s="20"/>
      <c r="H48" s="20"/>
      <c r="I48" s="20"/>
      <c r="J48" s="20"/>
      <c r="K48" s="20"/>
      <c r="L48" s="20"/>
    </row>
    <row r="49" spans="1:12" ht="75.75" hidden="1" customHeight="1" outlineLevel="1" thickBot="1" x14ac:dyDescent="0.3">
      <c r="A49" s="40"/>
      <c r="B49" s="23" t="s">
        <v>37</v>
      </c>
      <c r="C49" s="20"/>
      <c r="D49" s="24" t="s">
        <v>43</v>
      </c>
      <c r="E49" s="25"/>
      <c r="F49" s="25"/>
      <c r="G49" s="26"/>
      <c r="H49" s="27"/>
      <c r="I49" s="28"/>
      <c r="J49" s="29"/>
      <c r="K49" s="20"/>
      <c r="L49" s="20"/>
    </row>
    <row r="50" spans="1:12" ht="15.75" hidden="1" outlineLevel="1" x14ac:dyDescent="0.25">
      <c r="A50" s="40"/>
      <c r="B50" s="23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5.75" hidden="1" outlineLevel="1" x14ac:dyDescent="0.25">
      <c r="A51" s="40"/>
      <c r="B51" s="30" t="s">
        <v>38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31" customFormat="1" hidden="1" outlineLevel="1" x14ac:dyDescent="0.25">
      <c r="B52" s="32" t="s">
        <v>39</v>
      </c>
      <c r="C52" s="33"/>
      <c r="D52" s="33"/>
      <c r="E52" s="33"/>
      <c r="F52" s="33"/>
      <c r="J52" s="34"/>
    </row>
    <row r="53" spans="1:12" hidden="1" outlineLevel="1" x14ac:dyDescent="0.25">
      <c r="B53" s="30" t="s">
        <v>40</v>
      </c>
      <c r="D53" s="13"/>
      <c r="F53" s="13"/>
    </row>
    <row r="54" spans="1:12" hidden="1" outlineLevel="1" x14ac:dyDescent="0.25">
      <c r="B54" s="30" t="s">
        <v>41</v>
      </c>
      <c r="F54" s="13"/>
    </row>
    <row r="55" spans="1:12" hidden="1" outlineLevel="1" x14ac:dyDescent="0.25">
      <c r="B55" s="30" t="s">
        <v>42</v>
      </c>
    </row>
    <row r="56" spans="1:12" hidden="1" outlineLevel="1" x14ac:dyDescent="0.25">
      <c r="B56" s="3" t="s">
        <v>46</v>
      </c>
    </row>
    <row r="57" spans="1:12" hidden="1" outlineLevel="1" x14ac:dyDescent="0.25">
      <c r="B57" s="3" t="s">
        <v>47</v>
      </c>
      <c r="F57" s="13"/>
    </row>
    <row r="58" spans="1:12" hidden="1" outlineLevel="1" x14ac:dyDescent="0.25">
      <c r="B58" s="3" t="s">
        <v>48</v>
      </c>
    </row>
    <row r="59" spans="1:12" hidden="1" outlineLevel="1" x14ac:dyDescent="0.25">
      <c r="B59" s="3" t="s">
        <v>49</v>
      </c>
    </row>
    <row r="60" spans="1:12" collapsed="1" x14ac:dyDescent="0.25"/>
  </sheetData>
  <mergeCells count="13">
    <mergeCell ref="M3:N3"/>
    <mergeCell ref="G4:H4"/>
    <mergeCell ref="I4:J4"/>
    <mergeCell ref="K4:L4"/>
    <mergeCell ref="M4:M5"/>
    <mergeCell ref="N4:N5"/>
    <mergeCell ref="A1:L1"/>
    <mergeCell ref="A3:A5"/>
    <mergeCell ref="B3:B5"/>
    <mergeCell ref="C3:D4"/>
    <mergeCell ref="E3:F4"/>
    <mergeCell ref="G3:J3"/>
    <mergeCell ref="K3:L3"/>
  </mergeCells>
  <hyperlinks>
    <hyperlink ref="B49" r:id="rId1"/>
  </hyperlinks>
  <pageMargins left="0.27" right="0" top="0" bottom="0" header="0.31496062992125984" footer="0.31496062992125984"/>
  <pageSetup paperSize="9" scale="6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topLeftCell="A4" zoomScaleNormal="100" zoomScaleSheetLayoutView="100" workbookViewId="0">
      <selection activeCell="M18" sqref="M18"/>
    </sheetView>
  </sheetViews>
  <sheetFormatPr defaultRowHeight="15" x14ac:dyDescent="0.25"/>
  <cols>
    <col min="1" max="1" width="7.42578125" style="3" customWidth="1"/>
    <col min="2" max="2" width="33.85546875" style="3" customWidth="1"/>
    <col min="3" max="3" width="12.7109375" style="3" customWidth="1"/>
    <col min="4" max="4" width="14" style="3" customWidth="1"/>
    <col min="5" max="6" width="15.7109375" style="3" customWidth="1"/>
    <col min="7" max="7" width="12.7109375" style="3" customWidth="1"/>
    <col min="8" max="9" width="11.7109375" style="3" customWidth="1"/>
    <col min="10" max="10" width="13.42578125" style="3" customWidth="1"/>
    <col min="11" max="12" width="13.5703125" style="3" customWidth="1"/>
    <col min="13" max="13" width="14.85546875" style="3" customWidth="1"/>
    <col min="14" max="14" width="15" style="3" customWidth="1"/>
    <col min="15" max="15" width="10" style="3" bestFit="1" customWidth="1"/>
    <col min="16" max="16384" width="9.140625" style="3"/>
  </cols>
  <sheetData>
    <row r="1" spans="1:15" ht="30.75" customHeight="1" x14ac:dyDescent="0.2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x14ac:dyDescent="0.25">
      <c r="K2" s="4"/>
      <c r="L2" s="4" t="s">
        <v>0</v>
      </c>
    </row>
    <row r="3" spans="1:15" ht="51" customHeight="1" x14ac:dyDescent="0.25">
      <c r="A3" s="45" t="s">
        <v>1</v>
      </c>
      <c r="B3" s="45" t="s">
        <v>2</v>
      </c>
      <c r="C3" s="46" t="s">
        <v>3</v>
      </c>
      <c r="D3" s="47"/>
      <c r="E3" s="46" t="s">
        <v>4</v>
      </c>
      <c r="F3" s="47"/>
      <c r="G3" s="50" t="s">
        <v>54</v>
      </c>
      <c r="H3" s="51"/>
      <c r="I3" s="51"/>
      <c r="J3" s="52"/>
      <c r="K3" s="45" t="s">
        <v>5</v>
      </c>
      <c r="L3" s="45"/>
      <c r="M3" s="53"/>
      <c r="N3" s="53"/>
    </row>
    <row r="4" spans="1:15" ht="72" customHeight="1" x14ac:dyDescent="0.25">
      <c r="A4" s="45"/>
      <c r="B4" s="45"/>
      <c r="C4" s="48"/>
      <c r="D4" s="49"/>
      <c r="E4" s="48"/>
      <c r="F4" s="49"/>
      <c r="G4" s="50" t="s">
        <v>6</v>
      </c>
      <c r="H4" s="52"/>
      <c r="I4" s="50" t="s">
        <v>7</v>
      </c>
      <c r="J4" s="52"/>
      <c r="K4" s="45" t="s">
        <v>6</v>
      </c>
      <c r="L4" s="45"/>
      <c r="M4" s="54"/>
      <c r="N4" s="55"/>
    </row>
    <row r="5" spans="1:15" ht="15" customHeight="1" x14ac:dyDescent="0.25">
      <c r="A5" s="45"/>
      <c r="B5" s="45"/>
      <c r="C5" s="5">
        <v>45292</v>
      </c>
      <c r="D5" s="5">
        <v>45323</v>
      </c>
      <c r="E5" s="5">
        <f>C5</f>
        <v>45292</v>
      </c>
      <c r="F5" s="5">
        <f>D5</f>
        <v>45323</v>
      </c>
      <c r="G5" s="5">
        <f>C5</f>
        <v>45292</v>
      </c>
      <c r="H5" s="5">
        <f>D5</f>
        <v>45323</v>
      </c>
      <c r="I5" s="5">
        <f>C5</f>
        <v>45292</v>
      </c>
      <c r="J5" s="5">
        <f>D5</f>
        <v>45323</v>
      </c>
      <c r="K5" s="5">
        <f>E5</f>
        <v>45292</v>
      </c>
      <c r="L5" s="5">
        <f>F5</f>
        <v>45323</v>
      </c>
      <c r="M5" s="54"/>
      <c r="N5" s="54"/>
    </row>
    <row r="6" spans="1:15" ht="15.75" customHeight="1" x14ac:dyDescent="0.2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6">
        <v>7</v>
      </c>
      <c r="H6" s="6">
        <v>8</v>
      </c>
      <c r="I6" s="6">
        <v>9</v>
      </c>
      <c r="J6" s="37">
        <v>10</v>
      </c>
      <c r="K6" s="37">
        <v>11</v>
      </c>
      <c r="L6" s="37">
        <v>12</v>
      </c>
      <c r="M6" s="38"/>
      <c r="N6" s="38"/>
    </row>
    <row r="7" spans="1:15" ht="15.75" x14ac:dyDescent="0.25">
      <c r="A7" s="7">
        <v>1</v>
      </c>
      <c r="B7" s="8" t="s">
        <v>8</v>
      </c>
      <c r="C7" s="1" t="s">
        <v>9</v>
      </c>
      <c r="D7" s="1" t="s">
        <v>9</v>
      </c>
      <c r="E7" s="1">
        <f>E8+E10+E9</f>
        <v>167720.97438</v>
      </c>
      <c r="F7" s="1">
        <f>F8+F10+F9</f>
        <v>177676.46566000002</v>
      </c>
      <c r="G7" s="35">
        <v>21372.52</v>
      </c>
      <c r="H7" s="35">
        <v>23736.16</v>
      </c>
      <c r="I7" s="1" t="s">
        <v>9</v>
      </c>
      <c r="J7" s="1" t="s">
        <v>9</v>
      </c>
      <c r="K7" s="9">
        <v>17423.400000000001</v>
      </c>
      <c r="L7" s="9">
        <v>17368.599999999999</v>
      </c>
      <c r="M7" s="10"/>
      <c r="N7" s="10"/>
    </row>
    <row r="8" spans="1:15" ht="17.25" customHeight="1" x14ac:dyDescent="0.25">
      <c r="A8" s="11" t="s">
        <v>10</v>
      </c>
      <c r="B8" s="2" t="s">
        <v>11</v>
      </c>
      <c r="C8" s="1" t="s">
        <v>9</v>
      </c>
      <c r="D8" s="1" t="s">
        <v>9</v>
      </c>
      <c r="E8" s="9">
        <f>3391089.15/1000</f>
        <v>3391.0891499999998</v>
      </c>
      <c r="F8" s="9">
        <f>3535176.1/1000</f>
        <v>3535.1761000000001</v>
      </c>
      <c r="G8" s="1" t="s">
        <v>9</v>
      </c>
      <c r="H8" s="1" t="s">
        <v>9</v>
      </c>
      <c r="I8" s="1" t="s">
        <v>9</v>
      </c>
      <c r="J8" s="1" t="s">
        <v>9</v>
      </c>
      <c r="K8" s="1" t="s">
        <v>9</v>
      </c>
      <c r="L8" s="1" t="s">
        <v>9</v>
      </c>
      <c r="M8" s="10"/>
      <c r="N8" s="12"/>
    </row>
    <row r="9" spans="1:15" ht="32.25" customHeight="1" x14ac:dyDescent="0.25">
      <c r="A9" s="11" t="s">
        <v>12</v>
      </c>
      <c r="B9" s="36" t="s">
        <v>13</v>
      </c>
      <c r="C9" s="1" t="s">
        <v>9</v>
      </c>
      <c r="D9" s="1" t="s">
        <v>9</v>
      </c>
      <c r="E9" s="1">
        <f>[2]TDSheet!$I$314/1000</f>
        <v>164128.34096</v>
      </c>
      <c r="F9" s="1">
        <f>[5]TDSheet!$I$314/1000</f>
        <v>173936.02066000001</v>
      </c>
      <c r="G9" s="1" t="s">
        <v>9</v>
      </c>
      <c r="H9" s="1" t="s">
        <v>9</v>
      </c>
      <c r="I9" s="1" t="s">
        <v>9</v>
      </c>
      <c r="J9" s="1" t="s">
        <v>9</v>
      </c>
      <c r="K9" s="1" t="s">
        <v>9</v>
      </c>
      <c r="L9" s="1" t="s">
        <v>9</v>
      </c>
      <c r="M9" s="10"/>
      <c r="N9" s="12"/>
      <c r="O9" s="13"/>
    </row>
    <row r="10" spans="1:15" ht="15.75" x14ac:dyDescent="0.25">
      <c r="A10" s="11" t="s">
        <v>14</v>
      </c>
      <c r="B10" s="14" t="s">
        <v>15</v>
      </c>
      <c r="C10" s="1" t="s">
        <v>9</v>
      </c>
      <c r="D10" s="1" t="s">
        <v>9</v>
      </c>
      <c r="E10" s="9">
        <f>201544.27/1000</f>
        <v>201.54426999999998</v>
      </c>
      <c r="F10" s="9">
        <f>205268.9/1000</f>
        <v>205.2689</v>
      </c>
      <c r="G10" s="1" t="s">
        <v>9</v>
      </c>
      <c r="H10" s="1" t="s">
        <v>9</v>
      </c>
      <c r="I10" s="1" t="s">
        <v>9</v>
      </c>
      <c r="J10" s="1" t="s">
        <v>9</v>
      </c>
      <c r="K10" s="1" t="s">
        <v>9</v>
      </c>
      <c r="L10" s="1" t="s">
        <v>9</v>
      </c>
      <c r="M10" s="10"/>
      <c r="N10" s="12"/>
      <c r="O10" s="13"/>
    </row>
    <row r="11" spans="1:15" ht="31.5" x14ac:dyDescent="0.25">
      <c r="A11" s="11">
        <v>2</v>
      </c>
      <c r="B11" s="15" t="s">
        <v>20</v>
      </c>
      <c r="C11" s="1">
        <f>[4]Свод!$T$7</f>
        <v>20551.999999999978</v>
      </c>
      <c r="D11" s="1">
        <f>[6]Свод!$D$7</f>
        <v>20478.09999999998</v>
      </c>
      <c r="E11" s="1">
        <v>429</v>
      </c>
      <c r="F11" s="1">
        <v>830</v>
      </c>
      <c r="G11" s="1" t="s">
        <v>9</v>
      </c>
      <c r="H11" s="1" t="s">
        <v>9</v>
      </c>
      <c r="I11" s="1">
        <v>33.94</v>
      </c>
      <c r="J11" s="1">
        <v>33.729999999999997</v>
      </c>
      <c r="K11" s="1" t="s">
        <v>9</v>
      </c>
      <c r="L11" s="1" t="s">
        <v>9</v>
      </c>
      <c r="M11" s="10"/>
      <c r="N11" s="10"/>
      <c r="O11" s="13"/>
    </row>
    <row r="12" spans="1:15" ht="15.75" x14ac:dyDescent="0.25">
      <c r="A12" s="11">
        <v>3</v>
      </c>
      <c r="B12" s="15" t="s">
        <v>28</v>
      </c>
      <c r="C12" s="1">
        <f>[4]Свод!$T$8</f>
        <v>6931.8999999999942</v>
      </c>
      <c r="D12" s="1">
        <f>[6]Свод!$D$8</f>
        <v>5997.3999999999942</v>
      </c>
      <c r="E12" s="9">
        <v>70</v>
      </c>
      <c r="F12" s="9">
        <v>195</v>
      </c>
      <c r="G12" s="1" t="s">
        <v>9</v>
      </c>
      <c r="H12" s="1" t="s">
        <v>9</v>
      </c>
      <c r="I12" s="1">
        <v>0</v>
      </c>
      <c r="J12" s="1">
        <v>0</v>
      </c>
      <c r="K12" s="1" t="s">
        <v>9</v>
      </c>
      <c r="L12" s="1" t="s">
        <v>9</v>
      </c>
      <c r="M12" s="10"/>
      <c r="N12" s="10"/>
    </row>
    <row r="13" spans="1:15" ht="15.75" x14ac:dyDescent="0.25">
      <c r="A13" s="11">
        <v>4</v>
      </c>
      <c r="B13" s="15" t="s">
        <v>18</v>
      </c>
      <c r="C13" s="1">
        <f>[4]Свод!$T$9</f>
        <v>960.60000000000173</v>
      </c>
      <c r="D13" s="1">
        <f>[6]Свод!$D$9</f>
        <v>972.90000000000168</v>
      </c>
      <c r="E13" s="9">
        <v>381</v>
      </c>
      <c r="F13" s="9">
        <v>442</v>
      </c>
      <c r="G13" s="1" t="s">
        <v>9</v>
      </c>
      <c r="H13" s="1" t="s">
        <v>9</v>
      </c>
      <c r="I13" s="1">
        <v>0</v>
      </c>
      <c r="J13" s="1">
        <v>0</v>
      </c>
      <c r="K13" s="1" t="s">
        <v>9</v>
      </c>
      <c r="L13" s="1" t="s">
        <v>9</v>
      </c>
      <c r="M13" s="10"/>
      <c r="N13" s="10"/>
    </row>
    <row r="14" spans="1:15" ht="15.75" x14ac:dyDescent="0.25">
      <c r="A14" s="11">
        <v>5</v>
      </c>
      <c r="B14" s="15" t="s">
        <v>29</v>
      </c>
      <c r="C14" s="1">
        <f>[4]Свод!$T$10</f>
        <v>10850.589999999997</v>
      </c>
      <c r="D14" s="1">
        <f>[6]Свод!$D$10</f>
        <v>10850.589999999997</v>
      </c>
      <c r="E14" s="9">
        <v>132</v>
      </c>
      <c r="F14" s="9">
        <v>156</v>
      </c>
      <c r="G14" s="1" t="s">
        <v>9</v>
      </c>
      <c r="H14" s="1" t="s">
        <v>9</v>
      </c>
      <c r="I14" s="1">
        <v>0</v>
      </c>
      <c r="J14" s="1">
        <v>0</v>
      </c>
      <c r="K14" s="1" t="s">
        <v>9</v>
      </c>
      <c r="L14" s="1" t="s">
        <v>9</v>
      </c>
      <c r="M14" s="10"/>
      <c r="N14" s="10"/>
    </row>
    <row r="15" spans="1:15" ht="15.75" x14ac:dyDescent="0.25">
      <c r="A15" s="11">
        <v>6</v>
      </c>
      <c r="B15" s="15" t="s">
        <v>45</v>
      </c>
      <c r="C15" s="1">
        <f>[4]Свод!$T$11</f>
        <v>11515.3</v>
      </c>
      <c r="D15" s="1">
        <f>[6]Свод!$D$11</f>
        <v>11856.6</v>
      </c>
      <c r="E15" s="9">
        <v>1149</v>
      </c>
      <c r="F15" s="9">
        <v>1278</v>
      </c>
      <c r="G15" s="1" t="s">
        <v>9</v>
      </c>
      <c r="H15" s="1" t="s">
        <v>9</v>
      </c>
      <c r="I15" s="1">
        <v>0</v>
      </c>
      <c r="J15" s="1">
        <v>0</v>
      </c>
      <c r="K15" s="1" t="s">
        <v>9</v>
      </c>
      <c r="L15" s="1" t="s">
        <v>9</v>
      </c>
      <c r="M15" s="10"/>
      <c r="N15" s="10"/>
    </row>
    <row r="16" spans="1:15" ht="15.75" x14ac:dyDescent="0.25">
      <c r="A16" s="11">
        <v>7</v>
      </c>
      <c r="B16" s="15" t="s">
        <v>51</v>
      </c>
      <c r="C16" s="1">
        <f>[4]Свод!$T$12</f>
        <v>8813.1880000000001</v>
      </c>
      <c r="D16" s="1">
        <f>[6]Свод!$D$12</f>
        <v>9781.1180000000004</v>
      </c>
      <c r="E16" s="9">
        <v>313</v>
      </c>
      <c r="F16" s="9">
        <v>447</v>
      </c>
      <c r="G16" s="1" t="s">
        <v>9</v>
      </c>
      <c r="H16" s="1" t="s">
        <v>9</v>
      </c>
      <c r="I16" s="1">
        <v>0</v>
      </c>
      <c r="J16" s="1">
        <v>0</v>
      </c>
      <c r="K16" s="1" t="s">
        <v>9</v>
      </c>
      <c r="L16" s="1" t="s">
        <v>9</v>
      </c>
      <c r="M16" s="10"/>
      <c r="N16" s="10"/>
    </row>
    <row r="17" spans="1:14" ht="15.75" x14ac:dyDescent="0.25">
      <c r="A17" s="11">
        <v>8</v>
      </c>
      <c r="B17" s="15" t="s">
        <v>55</v>
      </c>
      <c r="C17" s="1">
        <f>[4]Свод!$T$13</f>
        <v>403.79999999999995</v>
      </c>
      <c r="D17" s="1">
        <f>[6]Свод!$D$13</f>
        <v>579.39999999999986</v>
      </c>
      <c r="E17" s="9">
        <v>20</v>
      </c>
      <c r="F17" s="9">
        <v>28</v>
      </c>
      <c r="G17" s="1" t="s">
        <v>9</v>
      </c>
      <c r="H17" s="1" t="s">
        <v>9</v>
      </c>
      <c r="I17" s="1">
        <v>0</v>
      </c>
      <c r="J17" s="1">
        <v>0</v>
      </c>
      <c r="K17" s="1" t="s">
        <v>9</v>
      </c>
      <c r="L17" s="1" t="s">
        <v>9</v>
      </c>
      <c r="M17" s="10"/>
      <c r="N17" s="10"/>
    </row>
    <row r="18" spans="1:14" ht="15.75" x14ac:dyDescent="0.25">
      <c r="A18" s="11">
        <v>9</v>
      </c>
      <c r="B18" s="15" t="s">
        <v>53</v>
      </c>
      <c r="C18" s="1">
        <f>[4]Свод!$T$14</f>
        <v>1165.1900000000005</v>
      </c>
      <c r="D18" s="1">
        <f>[6]Свод!$D$14</f>
        <v>1338.5900000000006</v>
      </c>
      <c r="E18" s="9">
        <v>57</v>
      </c>
      <c r="F18" s="9">
        <v>71</v>
      </c>
      <c r="G18" s="1" t="s">
        <v>9</v>
      </c>
      <c r="H18" s="1" t="s">
        <v>9</v>
      </c>
      <c r="I18" s="9">
        <v>0</v>
      </c>
      <c r="J18" s="9">
        <v>0</v>
      </c>
      <c r="K18" s="1" t="s">
        <v>9</v>
      </c>
      <c r="L18" s="1" t="s">
        <v>9</v>
      </c>
      <c r="M18" s="10"/>
      <c r="N18" s="10"/>
    </row>
    <row r="19" spans="1:14" ht="15.75" x14ac:dyDescent="0.25">
      <c r="A19" s="11">
        <v>10</v>
      </c>
      <c r="B19" s="15" t="s">
        <v>30</v>
      </c>
      <c r="C19" s="1">
        <f>[4]Свод!$T$16</f>
        <v>4199.5000000000018</v>
      </c>
      <c r="D19" s="1">
        <f>[6]Свод!$D$16</f>
        <v>4072.6000000000017</v>
      </c>
      <c r="E19" s="9">
        <v>70</v>
      </c>
      <c r="F19" s="9">
        <v>71</v>
      </c>
      <c r="G19" s="1" t="s">
        <v>9</v>
      </c>
      <c r="H19" s="1" t="s">
        <v>9</v>
      </c>
      <c r="I19" s="1">
        <v>0</v>
      </c>
      <c r="J19" s="1">
        <v>0</v>
      </c>
      <c r="K19" s="1" t="s">
        <v>9</v>
      </c>
      <c r="L19" s="1" t="s">
        <v>9</v>
      </c>
      <c r="M19" s="10"/>
      <c r="N19" s="10"/>
    </row>
    <row r="20" spans="1:14" ht="15.75" x14ac:dyDescent="0.25">
      <c r="A20" s="11">
        <v>11</v>
      </c>
      <c r="B20" s="15" t="s">
        <v>31</v>
      </c>
      <c r="C20" s="1">
        <f>[4]Свод!$T$26</f>
        <v>9250.7999999999993</v>
      </c>
      <c r="D20" s="1">
        <f>[6]Свод!$D$25</f>
        <v>9250.7999999999993</v>
      </c>
      <c r="E20" s="9">
        <v>1192</v>
      </c>
      <c r="F20" s="9">
        <v>667</v>
      </c>
      <c r="G20" s="1" t="s">
        <v>9</v>
      </c>
      <c r="H20" s="1" t="s">
        <v>9</v>
      </c>
      <c r="I20" s="1">
        <v>6.75</v>
      </c>
      <c r="J20" s="1">
        <v>14.54</v>
      </c>
      <c r="K20" s="1" t="s">
        <v>9</v>
      </c>
      <c r="L20" s="1" t="s">
        <v>9</v>
      </c>
      <c r="M20" s="10"/>
      <c r="N20" s="10"/>
    </row>
    <row r="21" spans="1:14" ht="17.25" customHeight="1" x14ac:dyDescent="0.25">
      <c r="A21" s="11">
        <v>12</v>
      </c>
      <c r="B21" s="16" t="s">
        <v>23</v>
      </c>
      <c r="C21" s="1">
        <f>[4]Свод!$T$15</f>
        <v>1451.3000000000002</v>
      </c>
      <c r="D21" s="1">
        <f>[6]Свод!$D$15</f>
        <v>1451.3000000000002</v>
      </c>
      <c r="E21" s="1" t="s">
        <v>24</v>
      </c>
      <c r="F21" s="1" t="s">
        <v>24</v>
      </c>
      <c r="G21" s="1" t="s">
        <v>9</v>
      </c>
      <c r="H21" s="1" t="s">
        <v>9</v>
      </c>
      <c r="I21" s="1" t="s">
        <v>9</v>
      </c>
      <c r="J21" s="1" t="s">
        <v>9</v>
      </c>
      <c r="K21" s="1" t="s">
        <v>9</v>
      </c>
      <c r="L21" s="1" t="s">
        <v>9</v>
      </c>
      <c r="M21" s="10"/>
      <c r="N21" s="10"/>
    </row>
    <row r="22" spans="1:14" ht="15.75" x14ac:dyDescent="0.25">
      <c r="A22" s="11"/>
      <c r="B22" s="17" t="s">
        <v>35</v>
      </c>
      <c r="C22" s="18">
        <f>SUM(C11:C21)</f>
        <v>76094.167999999976</v>
      </c>
      <c r="D22" s="18">
        <f>SUM(D11:D21)</f>
        <v>76629.397999999986</v>
      </c>
      <c r="E22" s="18">
        <f>SUM(E8:E21)</f>
        <v>171533.97438000003</v>
      </c>
      <c r="F22" s="18">
        <f>SUM(F8:F21)</f>
        <v>181861.46566000002</v>
      </c>
      <c r="G22" s="18">
        <f>SUM(G7:G21)</f>
        <v>21372.52</v>
      </c>
      <c r="H22" s="18">
        <f>SUM(H7:H21)</f>
        <v>23736.16</v>
      </c>
      <c r="I22" s="18">
        <f>SUM(I8:I21)</f>
        <v>40.69</v>
      </c>
      <c r="J22" s="18">
        <f>SUM(J8:J21)</f>
        <v>48.269999999999996</v>
      </c>
      <c r="K22" s="18">
        <f>SUM(K7:K21)</f>
        <v>17423.400000000001</v>
      </c>
      <c r="L22" s="18">
        <f>SUM(L7:L21)</f>
        <v>17368.599999999999</v>
      </c>
      <c r="M22" s="10"/>
      <c r="N22" s="10"/>
    </row>
    <row r="23" spans="1:14" ht="15.75" x14ac:dyDescent="0.25">
      <c r="A23" s="11">
        <v>13</v>
      </c>
      <c r="B23" s="15" t="s">
        <v>25</v>
      </c>
      <c r="C23" s="1">
        <f>[4]Свод!$T$17</f>
        <v>36686.172809999996</v>
      </c>
      <c r="D23" s="1">
        <f>[6]Свод!$D$17</f>
        <v>35944.979999999996</v>
      </c>
      <c r="E23" s="9">
        <v>53323</v>
      </c>
      <c r="F23" s="9">
        <v>53271</v>
      </c>
      <c r="G23" s="1" t="s">
        <v>9</v>
      </c>
      <c r="H23" s="1" t="s">
        <v>9</v>
      </c>
      <c r="I23" s="1">
        <v>0</v>
      </c>
      <c r="J23" s="1">
        <v>0</v>
      </c>
      <c r="K23" s="1" t="s">
        <v>9</v>
      </c>
      <c r="L23" s="1" t="s">
        <v>9</v>
      </c>
      <c r="M23" s="10"/>
      <c r="N23" s="10"/>
    </row>
    <row r="24" spans="1:14" ht="18" customHeight="1" x14ac:dyDescent="0.25">
      <c r="A24" s="11">
        <v>14</v>
      </c>
      <c r="B24" s="15" t="s">
        <v>19</v>
      </c>
      <c r="C24" s="1">
        <f>[6]Свод!$C$18</f>
        <v>1766.4</v>
      </c>
      <c r="D24" s="1">
        <f>[6]Свод!$D$18</f>
        <v>1756.4</v>
      </c>
      <c r="E24" s="9">
        <v>12132</v>
      </c>
      <c r="F24" s="9">
        <v>12132</v>
      </c>
      <c r="G24" s="1" t="s">
        <v>9</v>
      </c>
      <c r="H24" s="1" t="s">
        <v>9</v>
      </c>
      <c r="I24" s="1">
        <v>43.65</v>
      </c>
      <c r="J24" s="1">
        <v>43.65</v>
      </c>
      <c r="K24" s="1" t="s">
        <v>9</v>
      </c>
      <c r="L24" s="1" t="s">
        <v>9</v>
      </c>
      <c r="M24" s="10"/>
      <c r="N24" s="10"/>
    </row>
    <row r="25" spans="1:14" ht="15.75" x14ac:dyDescent="0.25">
      <c r="A25" s="11">
        <v>15</v>
      </c>
      <c r="B25" s="15" t="s">
        <v>27</v>
      </c>
      <c r="C25" s="1">
        <f>[4]Свод!$T$28</f>
        <v>7325.1</v>
      </c>
      <c r="D25" s="1">
        <f>[6]Свод!$D$27</f>
        <v>7325.1</v>
      </c>
      <c r="E25" s="9">
        <v>5968</v>
      </c>
      <c r="F25" s="9">
        <v>5968</v>
      </c>
      <c r="G25" s="1" t="s">
        <v>9</v>
      </c>
      <c r="H25" s="1" t="s">
        <v>9</v>
      </c>
      <c r="I25" s="1">
        <v>0</v>
      </c>
      <c r="J25" s="1">
        <v>0</v>
      </c>
      <c r="K25" s="1" t="s">
        <v>9</v>
      </c>
      <c r="L25" s="1" t="s">
        <v>9</v>
      </c>
      <c r="M25" s="10"/>
      <c r="N25" s="10"/>
    </row>
    <row r="26" spans="1:14" ht="15.75" x14ac:dyDescent="0.25">
      <c r="A26" s="11">
        <v>16</v>
      </c>
      <c r="B26" s="15" t="s">
        <v>52</v>
      </c>
      <c r="C26" s="1">
        <f>[4]Свод!$T$27</f>
        <v>1079.5900000000001</v>
      </c>
      <c r="D26" s="1">
        <f>[6]Свод!$D$26</f>
        <v>1079.5900000000001</v>
      </c>
      <c r="E26" s="9">
        <v>32</v>
      </c>
      <c r="F26" s="9">
        <v>32</v>
      </c>
      <c r="G26" s="1" t="s">
        <v>9</v>
      </c>
      <c r="H26" s="1" t="s">
        <v>9</v>
      </c>
      <c r="I26" s="1" t="s">
        <v>9</v>
      </c>
      <c r="J26" s="1" t="s">
        <v>9</v>
      </c>
      <c r="K26" s="1" t="s">
        <v>9</v>
      </c>
      <c r="L26" s="1" t="s">
        <v>9</v>
      </c>
      <c r="M26" s="10"/>
      <c r="N26" s="10"/>
    </row>
    <row r="27" spans="1:14" ht="15.75" x14ac:dyDescent="0.25">
      <c r="A27" s="11">
        <v>17</v>
      </c>
      <c r="B27" s="15" t="s">
        <v>16</v>
      </c>
      <c r="C27" s="1">
        <f>[4]Свод!$T$19</f>
        <v>5464.92</v>
      </c>
      <c r="D27" s="1">
        <f>[6]Свод!$D$19</f>
        <v>5464.92</v>
      </c>
      <c r="E27" s="9">
        <v>15889</v>
      </c>
      <c r="F27" s="9">
        <v>15889</v>
      </c>
      <c r="G27" s="1" t="s">
        <v>9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9</v>
      </c>
      <c r="M27" s="10"/>
      <c r="N27" s="10"/>
    </row>
    <row r="28" spans="1:14" ht="15.75" x14ac:dyDescent="0.25">
      <c r="A28" s="11">
        <v>18</v>
      </c>
      <c r="B28" s="15" t="s">
        <v>26</v>
      </c>
      <c r="C28" s="1">
        <f>[4]Свод!$T$20</f>
        <v>17029.100000000002</v>
      </c>
      <c r="D28" s="1">
        <f>[6]Свод!$D$20</f>
        <v>17029.100000000002</v>
      </c>
      <c r="E28" s="9">
        <v>7497</v>
      </c>
      <c r="F28" s="9">
        <v>7066</v>
      </c>
      <c r="G28" s="1" t="s">
        <v>9</v>
      </c>
      <c r="H28" s="1" t="s">
        <v>9</v>
      </c>
      <c r="I28" s="1" t="s">
        <v>9</v>
      </c>
      <c r="J28" s="1" t="s">
        <v>9</v>
      </c>
      <c r="K28" s="1" t="s">
        <v>9</v>
      </c>
      <c r="L28" s="1" t="s">
        <v>9</v>
      </c>
      <c r="M28" s="10"/>
      <c r="N28" s="10"/>
    </row>
    <row r="29" spans="1:14" ht="15.75" x14ac:dyDescent="0.25">
      <c r="A29" s="11">
        <v>19</v>
      </c>
      <c r="B29" s="15" t="s">
        <v>33</v>
      </c>
      <c r="C29" s="1">
        <f>[4]Свод!$T$22</f>
        <v>4156.6099999999997</v>
      </c>
      <c r="D29" s="1">
        <f>[6]Свод!$D$21</f>
        <v>4156.6099999999997</v>
      </c>
      <c r="E29" s="9" t="s">
        <v>22</v>
      </c>
      <c r="F29" s="9" t="s">
        <v>22</v>
      </c>
      <c r="G29" s="1" t="s">
        <v>9</v>
      </c>
      <c r="H29" s="1" t="s">
        <v>9</v>
      </c>
      <c r="I29" s="1" t="s">
        <v>9</v>
      </c>
      <c r="J29" s="1" t="s">
        <v>9</v>
      </c>
      <c r="K29" s="1" t="s">
        <v>9</v>
      </c>
      <c r="L29" s="1" t="s">
        <v>9</v>
      </c>
      <c r="M29" s="10"/>
      <c r="N29" s="10"/>
    </row>
    <row r="30" spans="1:14" ht="15.75" x14ac:dyDescent="0.25">
      <c r="A30" s="11">
        <v>20</v>
      </c>
      <c r="B30" s="15" t="s">
        <v>21</v>
      </c>
      <c r="C30" s="1">
        <f>[4]Свод!$T$23</f>
        <v>30846.329999999998</v>
      </c>
      <c r="D30" s="1">
        <f>[6]Свод!$D$22</f>
        <v>30846.329999999998</v>
      </c>
      <c r="E30" s="9" t="s">
        <v>22</v>
      </c>
      <c r="F30" s="9" t="s">
        <v>22</v>
      </c>
      <c r="G30" s="1" t="s">
        <v>9</v>
      </c>
      <c r="H30" s="1" t="s">
        <v>9</v>
      </c>
      <c r="I30" s="1" t="s">
        <v>9</v>
      </c>
      <c r="J30" s="1" t="s">
        <v>9</v>
      </c>
      <c r="K30" s="1" t="s">
        <v>9</v>
      </c>
      <c r="L30" s="1" t="s">
        <v>9</v>
      </c>
      <c r="M30" s="10"/>
      <c r="N30" s="10"/>
    </row>
    <row r="31" spans="1:14" ht="15.75" x14ac:dyDescent="0.25">
      <c r="A31" s="11">
        <v>21</v>
      </c>
      <c r="B31" s="15" t="s">
        <v>32</v>
      </c>
      <c r="C31" s="1">
        <f>[4]Свод!$T$24</f>
        <v>38062.04</v>
      </c>
      <c r="D31" s="1">
        <f>[6]Свод!$D$23</f>
        <v>38062.04</v>
      </c>
      <c r="E31" s="9" t="s">
        <v>22</v>
      </c>
      <c r="F31" s="9" t="s">
        <v>22</v>
      </c>
      <c r="G31" s="1" t="s">
        <v>9</v>
      </c>
      <c r="H31" s="1" t="s">
        <v>9</v>
      </c>
      <c r="I31" s="1" t="s">
        <v>9</v>
      </c>
      <c r="J31" s="1" t="s">
        <v>9</v>
      </c>
      <c r="K31" s="1" t="s">
        <v>9</v>
      </c>
      <c r="L31" s="1" t="s">
        <v>9</v>
      </c>
      <c r="M31" s="10"/>
      <c r="N31" s="10"/>
    </row>
    <row r="32" spans="1:14" ht="15.75" x14ac:dyDescent="0.25">
      <c r="A32" s="11">
        <v>22</v>
      </c>
      <c r="B32" s="15" t="s">
        <v>34</v>
      </c>
      <c r="C32" s="1">
        <f>[4]Свод!$T$25</f>
        <v>20182.28</v>
      </c>
      <c r="D32" s="1">
        <f>[6]Свод!$D$24</f>
        <v>20182.28</v>
      </c>
      <c r="E32" s="9" t="s">
        <v>22</v>
      </c>
      <c r="F32" s="9" t="s">
        <v>22</v>
      </c>
      <c r="G32" s="1" t="s">
        <v>9</v>
      </c>
      <c r="H32" s="1" t="s">
        <v>9</v>
      </c>
      <c r="I32" s="1" t="s">
        <v>9</v>
      </c>
      <c r="J32" s="1" t="s">
        <v>9</v>
      </c>
      <c r="K32" s="1" t="s">
        <v>9</v>
      </c>
      <c r="L32" s="1" t="s">
        <v>9</v>
      </c>
      <c r="M32" s="10"/>
      <c r="N32" s="10"/>
    </row>
    <row r="33" spans="1:14" ht="15.75" x14ac:dyDescent="0.25">
      <c r="A33" s="11"/>
      <c r="B33" s="17" t="s">
        <v>35</v>
      </c>
      <c r="C33" s="18">
        <f>SUM(C23:C32)</f>
        <v>162598.54281000001</v>
      </c>
      <c r="D33" s="18">
        <f>SUM(D23:D32)</f>
        <v>161847.35</v>
      </c>
      <c r="E33" s="18">
        <f>SUM(E23:E32)</f>
        <v>94841</v>
      </c>
      <c r="F33" s="18">
        <f t="shared" ref="F33:L33" si="0">SUM(F23:F32)</f>
        <v>94358</v>
      </c>
      <c r="G33" s="18">
        <f t="shared" si="0"/>
        <v>0</v>
      </c>
      <c r="H33" s="18">
        <f t="shared" si="0"/>
        <v>0</v>
      </c>
      <c r="I33" s="18">
        <f t="shared" si="0"/>
        <v>43.65</v>
      </c>
      <c r="J33" s="18">
        <f t="shared" si="0"/>
        <v>43.65</v>
      </c>
      <c r="K33" s="18">
        <f t="shared" si="0"/>
        <v>0</v>
      </c>
      <c r="L33" s="18">
        <f t="shared" si="0"/>
        <v>0</v>
      </c>
      <c r="M33" s="10"/>
      <c r="N33" s="10"/>
    </row>
    <row r="34" spans="1:14" ht="15.75" x14ac:dyDescent="0.25">
      <c r="A34" s="38"/>
      <c r="B34" s="19"/>
      <c r="C34" s="20"/>
      <c r="D34" s="20"/>
      <c r="E34" s="20"/>
      <c r="F34" s="13"/>
      <c r="G34" s="20"/>
      <c r="H34" s="20"/>
      <c r="I34" s="20"/>
      <c r="J34" s="20"/>
      <c r="K34" s="20"/>
      <c r="L34" s="20"/>
      <c r="M34" s="13"/>
      <c r="N34" s="13"/>
    </row>
    <row r="35" spans="1:14" ht="15.75" x14ac:dyDescent="0.25">
      <c r="A35" s="38"/>
      <c r="B35" s="19" t="s">
        <v>36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4" ht="15.75" x14ac:dyDescent="0.25">
      <c r="A36" s="38"/>
      <c r="B36" s="3" t="s">
        <v>64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4" ht="15.75" x14ac:dyDescent="0.25">
      <c r="A37" s="38"/>
      <c r="B37" s="3" t="s">
        <v>65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4" ht="15.75" x14ac:dyDescent="0.25">
      <c r="A38" s="38"/>
      <c r="B38" s="3" t="s">
        <v>66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4" ht="15.75" x14ac:dyDescent="0.25">
      <c r="A39" s="38"/>
      <c r="B39" s="3" t="s">
        <v>62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4" ht="15.75" x14ac:dyDescent="0.25">
      <c r="A40" s="38"/>
      <c r="B40" s="3" t="s">
        <v>63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4" ht="15.75" x14ac:dyDescent="0.25">
      <c r="A41" s="38"/>
      <c r="B41" s="3" t="s">
        <v>57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4" ht="15.75" x14ac:dyDescent="0.25">
      <c r="A42" s="38"/>
      <c r="B42" s="3" t="s">
        <v>58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4" ht="15.75" x14ac:dyDescent="0.25">
      <c r="A43" s="38"/>
      <c r="B43" s="3" t="s">
        <v>59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4" ht="15.75" x14ac:dyDescent="0.25">
      <c r="A44" s="38"/>
      <c r="B44" s="3" t="s">
        <v>60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4" ht="15.75" x14ac:dyDescent="0.25">
      <c r="A45" s="38"/>
      <c r="B45" s="3" t="s">
        <v>61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3"/>
    </row>
    <row r="46" spans="1:14" ht="15.75" x14ac:dyDescent="0.25">
      <c r="A46" s="38"/>
      <c r="B46" s="3" t="s">
        <v>67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3"/>
    </row>
    <row r="47" spans="1:14" x14ac:dyDescent="0.25">
      <c r="B47" s="3" t="s">
        <v>68</v>
      </c>
    </row>
  </sheetData>
  <mergeCells count="13">
    <mergeCell ref="M3:N3"/>
    <mergeCell ref="G4:H4"/>
    <mergeCell ref="I4:J4"/>
    <mergeCell ref="K4:L4"/>
    <mergeCell ref="M4:M5"/>
    <mergeCell ref="N4:N5"/>
    <mergeCell ref="A1:L1"/>
    <mergeCell ref="A3:A5"/>
    <mergeCell ref="B3:B5"/>
    <mergeCell ref="C3:D4"/>
    <mergeCell ref="E3:F4"/>
    <mergeCell ref="G3:J3"/>
    <mergeCell ref="K3:L3"/>
  </mergeCells>
  <pageMargins left="0.27" right="0" top="0" bottom="0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view="pageBreakPreview" topLeftCell="A19" zoomScaleNormal="100" zoomScaleSheetLayoutView="100" workbookViewId="0">
      <selection activeCell="H50" sqref="H50"/>
    </sheetView>
  </sheetViews>
  <sheetFormatPr defaultRowHeight="15" x14ac:dyDescent="0.25"/>
  <cols>
    <col min="1" max="1" width="7.42578125" style="3" customWidth="1"/>
    <col min="2" max="2" width="33.85546875" style="3" customWidth="1"/>
    <col min="3" max="3" width="12.7109375" style="3" customWidth="1"/>
    <col min="4" max="4" width="14" style="3" customWidth="1"/>
    <col min="5" max="6" width="15.7109375" style="3" customWidth="1"/>
    <col min="7" max="7" width="12.7109375" style="3" customWidth="1"/>
    <col min="8" max="9" width="11.7109375" style="3" customWidth="1"/>
    <col min="10" max="10" width="13.42578125" style="3" customWidth="1"/>
    <col min="11" max="12" width="13.5703125" style="3" customWidth="1"/>
    <col min="13" max="13" width="14.85546875" style="3" customWidth="1"/>
    <col min="14" max="14" width="15" style="3" customWidth="1"/>
    <col min="15" max="15" width="10" style="3" bestFit="1" customWidth="1"/>
    <col min="16" max="16384" width="9.140625" style="3"/>
  </cols>
  <sheetData>
    <row r="1" spans="1:15" ht="30.75" customHeight="1" x14ac:dyDescent="0.2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x14ac:dyDescent="0.25">
      <c r="K2" s="4"/>
      <c r="L2" s="4" t="s">
        <v>0</v>
      </c>
    </row>
    <row r="3" spans="1:15" ht="51" customHeight="1" x14ac:dyDescent="0.25">
      <c r="A3" s="45" t="s">
        <v>1</v>
      </c>
      <c r="B3" s="45" t="s">
        <v>2</v>
      </c>
      <c r="C3" s="46" t="s">
        <v>3</v>
      </c>
      <c r="D3" s="47"/>
      <c r="E3" s="46" t="s">
        <v>4</v>
      </c>
      <c r="F3" s="47"/>
      <c r="G3" s="50" t="s">
        <v>54</v>
      </c>
      <c r="H3" s="51"/>
      <c r="I3" s="51"/>
      <c r="J3" s="52"/>
      <c r="K3" s="45" t="s">
        <v>5</v>
      </c>
      <c r="L3" s="45"/>
      <c r="M3" s="53"/>
      <c r="N3" s="53"/>
    </row>
    <row r="4" spans="1:15" ht="72" customHeight="1" x14ac:dyDescent="0.25">
      <c r="A4" s="45"/>
      <c r="B4" s="45"/>
      <c r="C4" s="48"/>
      <c r="D4" s="49"/>
      <c r="E4" s="48"/>
      <c r="F4" s="49"/>
      <c r="G4" s="50" t="s">
        <v>6</v>
      </c>
      <c r="H4" s="52"/>
      <c r="I4" s="50" t="s">
        <v>7</v>
      </c>
      <c r="J4" s="52"/>
      <c r="K4" s="45" t="s">
        <v>6</v>
      </c>
      <c r="L4" s="45"/>
      <c r="M4" s="54"/>
      <c r="N4" s="55"/>
    </row>
    <row r="5" spans="1:15" ht="15" customHeight="1" x14ac:dyDescent="0.25">
      <c r="A5" s="45"/>
      <c r="B5" s="45"/>
      <c r="C5" s="5">
        <v>45292</v>
      </c>
      <c r="D5" s="5">
        <v>45352</v>
      </c>
      <c r="E5" s="5">
        <f>C5</f>
        <v>45292</v>
      </c>
      <c r="F5" s="5">
        <f>D5</f>
        <v>45352</v>
      </c>
      <c r="G5" s="5">
        <f>C5</f>
        <v>45292</v>
      </c>
      <c r="H5" s="5">
        <f>D5</f>
        <v>45352</v>
      </c>
      <c r="I5" s="5">
        <f>C5</f>
        <v>45292</v>
      </c>
      <c r="J5" s="5">
        <f>D5</f>
        <v>45352</v>
      </c>
      <c r="K5" s="5">
        <f>E5</f>
        <v>45292</v>
      </c>
      <c r="L5" s="5">
        <f>F5</f>
        <v>45352</v>
      </c>
      <c r="M5" s="54"/>
      <c r="N5" s="54"/>
    </row>
    <row r="6" spans="1:15" ht="15.75" customHeight="1" x14ac:dyDescent="0.2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6">
        <v>7</v>
      </c>
      <c r="H6" s="6">
        <v>8</v>
      </c>
      <c r="I6" s="6">
        <v>9</v>
      </c>
      <c r="J6" s="42">
        <v>10</v>
      </c>
      <c r="K6" s="42">
        <v>11</v>
      </c>
      <c r="L6" s="42">
        <v>12</v>
      </c>
      <c r="M6" s="43"/>
      <c r="N6" s="43"/>
    </row>
    <row r="7" spans="1:15" ht="15.75" x14ac:dyDescent="0.25">
      <c r="A7" s="7">
        <v>1</v>
      </c>
      <c r="B7" s="8" t="s">
        <v>8</v>
      </c>
      <c r="C7" s="1" t="s">
        <v>9</v>
      </c>
      <c r="D7" s="1" t="s">
        <v>9</v>
      </c>
      <c r="E7" s="1">
        <f>E8+E10+E9</f>
        <v>167720.97438</v>
      </c>
      <c r="F7" s="1">
        <f>F8+F10+F9</f>
        <v>177049.27252999999</v>
      </c>
      <c r="G7" s="35">
        <v>21372.52</v>
      </c>
      <c r="H7" s="35">
        <v>22897.31</v>
      </c>
      <c r="I7" s="1" t="s">
        <v>9</v>
      </c>
      <c r="J7" s="1" t="s">
        <v>9</v>
      </c>
      <c r="K7" s="9">
        <v>17423.400000000001</v>
      </c>
      <c r="L7" s="9">
        <v>17594.099999999999</v>
      </c>
      <c r="M7" s="10"/>
      <c r="N7" s="10"/>
    </row>
    <row r="8" spans="1:15" ht="17.25" customHeight="1" x14ac:dyDescent="0.25">
      <c r="A8" s="11" t="s">
        <v>10</v>
      </c>
      <c r="B8" s="2" t="s">
        <v>11</v>
      </c>
      <c r="C8" s="1" t="s">
        <v>9</v>
      </c>
      <c r="D8" s="1" t="s">
        <v>9</v>
      </c>
      <c r="E8" s="9">
        <f>3391089.15/1000</f>
        <v>3391.0891499999998</v>
      </c>
      <c r="F8" s="9">
        <f>3574884.82/1000</f>
        <v>3574.8848199999998</v>
      </c>
      <c r="G8" s="1" t="s">
        <v>9</v>
      </c>
      <c r="H8" s="1" t="s">
        <v>9</v>
      </c>
      <c r="I8" s="1" t="s">
        <v>9</v>
      </c>
      <c r="J8" s="1" t="s">
        <v>9</v>
      </c>
      <c r="K8" s="1" t="s">
        <v>9</v>
      </c>
      <c r="L8" s="1" t="s">
        <v>9</v>
      </c>
      <c r="M8" s="10"/>
      <c r="N8" s="12"/>
    </row>
    <row r="9" spans="1:15" ht="32.25" customHeight="1" x14ac:dyDescent="0.25">
      <c r="A9" s="11" t="s">
        <v>12</v>
      </c>
      <c r="B9" s="36" t="s">
        <v>13</v>
      </c>
      <c r="C9" s="1" t="s">
        <v>9</v>
      </c>
      <c r="D9" s="1" t="s">
        <v>9</v>
      </c>
      <c r="E9" s="1">
        <f>[2]TDSheet!$I$314/1000</f>
        <v>164128.34096</v>
      </c>
      <c r="F9" s="1">
        <f>[7]Лист_1!$I$314/1000</f>
        <v>173261.99094999998</v>
      </c>
      <c r="G9" s="1" t="s">
        <v>9</v>
      </c>
      <c r="H9" s="1" t="s">
        <v>9</v>
      </c>
      <c r="I9" s="1" t="s">
        <v>9</v>
      </c>
      <c r="J9" s="1" t="s">
        <v>9</v>
      </c>
      <c r="K9" s="1" t="s">
        <v>9</v>
      </c>
      <c r="L9" s="1" t="s">
        <v>9</v>
      </c>
      <c r="M9" s="10"/>
      <c r="N9" s="12"/>
      <c r="O9" s="13"/>
    </row>
    <row r="10" spans="1:15" ht="15.75" x14ac:dyDescent="0.25">
      <c r="A10" s="11" t="s">
        <v>14</v>
      </c>
      <c r="B10" s="14" t="s">
        <v>15</v>
      </c>
      <c r="C10" s="1" t="s">
        <v>9</v>
      </c>
      <c r="D10" s="1" t="s">
        <v>9</v>
      </c>
      <c r="E10" s="9">
        <f>201544.27/1000</f>
        <v>201.54426999999998</v>
      </c>
      <c r="F10" s="9">
        <f>212396.76/1000</f>
        <v>212.39676</v>
      </c>
      <c r="G10" s="1" t="s">
        <v>9</v>
      </c>
      <c r="H10" s="1" t="s">
        <v>9</v>
      </c>
      <c r="I10" s="1" t="s">
        <v>9</v>
      </c>
      <c r="J10" s="1" t="s">
        <v>9</v>
      </c>
      <c r="K10" s="1" t="s">
        <v>9</v>
      </c>
      <c r="L10" s="1" t="s">
        <v>9</v>
      </c>
      <c r="M10" s="10"/>
      <c r="N10" s="12"/>
      <c r="O10" s="13"/>
    </row>
    <row r="11" spans="1:15" ht="31.5" x14ac:dyDescent="0.25">
      <c r="A11" s="11">
        <v>2</v>
      </c>
      <c r="B11" s="15" t="s">
        <v>20</v>
      </c>
      <c r="C11" s="1">
        <f>[4]Свод!$T$7</f>
        <v>20551.999999999978</v>
      </c>
      <c r="D11" s="1">
        <f>[6]Свод!$E$7</f>
        <v>21368.499999999978</v>
      </c>
      <c r="E11" s="1">
        <v>429</v>
      </c>
      <c r="F11" s="1">
        <v>539</v>
      </c>
      <c r="G11" s="1" t="s">
        <v>9</v>
      </c>
      <c r="H11" s="1" t="s">
        <v>9</v>
      </c>
      <c r="I11" s="1">
        <v>33.94</v>
      </c>
      <c r="J11" s="1">
        <v>38.33</v>
      </c>
      <c r="K11" s="1" t="s">
        <v>9</v>
      </c>
      <c r="L11" s="1" t="s">
        <v>9</v>
      </c>
      <c r="M11" s="10"/>
      <c r="N11" s="10"/>
      <c r="O11" s="13"/>
    </row>
    <row r="12" spans="1:15" ht="15.75" x14ac:dyDescent="0.25">
      <c r="A12" s="11">
        <v>3</v>
      </c>
      <c r="B12" s="15" t="s">
        <v>28</v>
      </c>
      <c r="C12" s="1">
        <f>[4]Свод!$T$8</f>
        <v>6931.8999999999942</v>
      </c>
      <c r="D12" s="1">
        <f>[6]Свод!$E$8</f>
        <v>6977.3999999999942</v>
      </c>
      <c r="E12" s="9">
        <v>70</v>
      </c>
      <c r="F12" s="9">
        <v>164</v>
      </c>
      <c r="G12" s="1" t="s">
        <v>9</v>
      </c>
      <c r="H12" s="1" t="s">
        <v>9</v>
      </c>
      <c r="I12" s="1">
        <v>0</v>
      </c>
      <c r="J12" s="1">
        <v>0</v>
      </c>
      <c r="K12" s="1" t="s">
        <v>9</v>
      </c>
      <c r="L12" s="1" t="s">
        <v>9</v>
      </c>
      <c r="M12" s="10"/>
      <c r="N12" s="10"/>
    </row>
    <row r="13" spans="1:15" ht="15.75" x14ac:dyDescent="0.25">
      <c r="A13" s="11">
        <v>4</v>
      </c>
      <c r="B13" s="15" t="s">
        <v>18</v>
      </c>
      <c r="C13" s="1">
        <f>[4]Свод!$T$9</f>
        <v>960.60000000000173</v>
      </c>
      <c r="D13" s="1">
        <f>[6]Свод!$E$9</f>
        <v>967.50000000000182</v>
      </c>
      <c r="E13" s="9">
        <v>381</v>
      </c>
      <c r="F13" s="9">
        <v>471</v>
      </c>
      <c r="G13" s="1" t="s">
        <v>9</v>
      </c>
      <c r="H13" s="1" t="s">
        <v>9</v>
      </c>
      <c r="I13" s="1">
        <v>0</v>
      </c>
      <c r="J13" s="1">
        <v>0</v>
      </c>
      <c r="K13" s="1" t="s">
        <v>9</v>
      </c>
      <c r="L13" s="1" t="s">
        <v>9</v>
      </c>
      <c r="M13" s="10"/>
      <c r="N13" s="10"/>
    </row>
    <row r="14" spans="1:15" ht="15.75" x14ac:dyDescent="0.25">
      <c r="A14" s="11">
        <v>5</v>
      </c>
      <c r="B14" s="15" t="s">
        <v>29</v>
      </c>
      <c r="C14" s="1">
        <f>[4]Свод!$T$10</f>
        <v>10850.589999999997</v>
      </c>
      <c r="D14" s="1">
        <f>[6]Свод!$E$10</f>
        <v>10850.589999999997</v>
      </c>
      <c r="E14" s="9">
        <v>132</v>
      </c>
      <c r="F14" s="9">
        <v>280</v>
      </c>
      <c r="G14" s="1" t="s">
        <v>9</v>
      </c>
      <c r="H14" s="1" t="s">
        <v>9</v>
      </c>
      <c r="I14" s="1">
        <v>0</v>
      </c>
      <c r="J14" s="1">
        <v>0</v>
      </c>
      <c r="K14" s="1" t="s">
        <v>9</v>
      </c>
      <c r="L14" s="1" t="s">
        <v>9</v>
      </c>
      <c r="M14" s="10"/>
      <c r="N14" s="10"/>
    </row>
    <row r="15" spans="1:15" ht="15.75" x14ac:dyDescent="0.25">
      <c r="A15" s="11">
        <v>6</v>
      </c>
      <c r="B15" s="15" t="s">
        <v>45</v>
      </c>
      <c r="C15" s="1">
        <f>[4]Свод!$T$11</f>
        <v>11515.3</v>
      </c>
      <c r="D15" s="1">
        <f>[6]Свод!$E$11</f>
        <v>12925.8</v>
      </c>
      <c r="E15" s="9">
        <v>1149</v>
      </c>
      <c r="F15" s="9">
        <v>1253</v>
      </c>
      <c r="G15" s="1" t="s">
        <v>9</v>
      </c>
      <c r="H15" s="1" t="s">
        <v>9</v>
      </c>
      <c r="I15" s="1">
        <v>0</v>
      </c>
      <c r="J15" s="1">
        <v>0</v>
      </c>
      <c r="K15" s="1" t="s">
        <v>9</v>
      </c>
      <c r="L15" s="1" t="s">
        <v>9</v>
      </c>
      <c r="M15" s="10"/>
      <c r="N15" s="10"/>
    </row>
    <row r="16" spans="1:15" ht="15.75" x14ac:dyDescent="0.25">
      <c r="A16" s="11">
        <v>7</v>
      </c>
      <c r="B16" s="15" t="s">
        <v>51</v>
      </c>
      <c r="C16" s="1">
        <f>[4]Свод!$T$12</f>
        <v>8813.1880000000001</v>
      </c>
      <c r="D16" s="1">
        <f>[6]Свод!$E$12</f>
        <v>9961.1680000000015</v>
      </c>
      <c r="E16" s="9">
        <v>313</v>
      </c>
      <c r="F16" s="9">
        <v>392</v>
      </c>
      <c r="G16" s="1" t="s">
        <v>9</v>
      </c>
      <c r="H16" s="1" t="s">
        <v>9</v>
      </c>
      <c r="I16" s="1">
        <v>0</v>
      </c>
      <c r="J16" s="1">
        <v>0</v>
      </c>
      <c r="K16" s="1" t="s">
        <v>9</v>
      </c>
      <c r="L16" s="1" t="s">
        <v>9</v>
      </c>
      <c r="M16" s="10"/>
      <c r="N16" s="10"/>
    </row>
    <row r="17" spans="1:14" ht="15.75" x14ac:dyDescent="0.25">
      <c r="A17" s="11">
        <v>8</v>
      </c>
      <c r="B17" s="15" t="s">
        <v>55</v>
      </c>
      <c r="C17" s="1">
        <f>[4]Свод!$T$13</f>
        <v>403.79999999999995</v>
      </c>
      <c r="D17" s="1">
        <f>[6]Свод!$E$13</f>
        <v>493.8</v>
      </c>
      <c r="E17" s="9">
        <v>20</v>
      </c>
      <c r="F17" s="9">
        <v>5</v>
      </c>
      <c r="G17" s="1" t="s">
        <v>9</v>
      </c>
      <c r="H17" s="1" t="s">
        <v>9</v>
      </c>
      <c r="I17" s="1">
        <v>0</v>
      </c>
      <c r="J17" s="1">
        <v>0</v>
      </c>
      <c r="K17" s="1" t="s">
        <v>9</v>
      </c>
      <c r="L17" s="1" t="s">
        <v>9</v>
      </c>
      <c r="M17" s="10"/>
      <c r="N17" s="10"/>
    </row>
    <row r="18" spans="1:14" ht="15.75" x14ac:dyDescent="0.25">
      <c r="A18" s="11">
        <v>9</v>
      </c>
      <c r="B18" s="15" t="s">
        <v>53</v>
      </c>
      <c r="C18" s="1">
        <f>[4]Свод!$T$14</f>
        <v>1165.1900000000005</v>
      </c>
      <c r="D18" s="1">
        <f>[6]Свод!$E$14</f>
        <v>1455.5000000000007</v>
      </c>
      <c r="E18" s="9">
        <v>57</v>
      </c>
      <c r="F18" s="9">
        <v>103</v>
      </c>
      <c r="G18" s="1" t="s">
        <v>9</v>
      </c>
      <c r="H18" s="1" t="s">
        <v>9</v>
      </c>
      <c r="I18" s="9">
        <v>0</v>
      </c>
      <c r="J18" s="9">
        <v>0</v>
      </c>
      <c r="K18" s="1" t="s">
        <v>9</v>
      </c>
      <c r="L18" s="1" t="s">
        <v>9</v>
      </c>
      <c r="M18" s="10"/>
      <c r="N18" s="10"/>
    </row>
    <row r="19" spans="1:14" ht="15.75" x14ac:dyDescent="0.25">
      <c r="A19" s="11">
        <v>10</v>
      </c>
      <c r="B19" s="15" t="s">
        <v>30</v>
      </c>
      <c r="C19" s="1">
        <f>[4]Свод!$T$16</f>
        <v>4199.5000000000018</v>
      </c>
      <c r="D19" s="1">
        <f>[6]Свод!$E$16</f>
        <v>4087.2000000000016</v>
      </c>
      <c r="E19" s="9">
        <v>70</v>
      </c>
      <c r="F19" s="9">
        <v>71</v>
      </c>
      <c r="G19" s="1" t="s">
        <v>9</v>
      </c>
      <c r="H19" s="1" t="s">
        <v>9</v>
      </c>
      <c r="I19" s="1">
        <v>0</v>
      </c>
      <c r="J19" s="1">
        <v>0</v>
      </c>
      <c r="K19" s="1" t="s">
        <v>9</v>
      </c>
      <c r="L19" s="1" t="s">
        <v>9</v>
      </c>
      <c r="M19" s="10"/>
      <c r="N19" s="10"/>
    </row>
    <row r="20" spans="1:14" ht="15.75" x14ac:dyDescent="0.25">
      <c r="A20" s="11">
        <v>11</v>
      </c>
      <c r="B20" s="15" t="s">
        <v>31</v>
      </c>
      <c r="C20" s="1">
        <f>[4]Свод!$T$26</f>
        <v>9250.7999999999993</v>
      </c>
      <c r="D20" s="1">
        <f>[6]Свод!$E$25</f>
        <v>9250.7999999999993</v>
      </c>
      <c r="E20" s="9">
        <v>1192</v>
      </c>
      <c r="F20" s="9">
        <v>359</v>
      </c>
      <c r="G20" s="1" t="s">
        <v>9</v>
      </c>
      <c r="H20" s="1" t="s">
        <v>9</v>
      </c>
      <c r="I20" s="1">
        <v>6.75</v>
      </c>
      <c r="J20" s="1">
        <v>6.25</v>
      </c>
      <c r="K20" s="1" t="s">
        <v>9</v>
      </c>
      <c r="L20" s="1" t="s">
        <v>9</v>
      </c>
      <c r="M20" s="10"/>
      <c r="N20" s="10"/>
    </row>
    <row r="21" spans="1:14" ht="17.25" customHeight="1" x14ac:dyDescent="0.25">
      <c r="A21" s="11">
        <v>12</v>
      </c>
      <c r="B21" s="16" t="s">
        <v>23</v>
      </c>
      <c r="C21" s="1">
        <f>[4]Свод!$T$15</f>
        <v>1451.3000000000002</v>
      </c>
      <c r="D21" s="1">
        <f>[6]Свод!$E$15</f>
        <v>1451.3000000000002</v>
      </c>
      <c r="E21" s="1" t="s">
        <v>24</v>
      </c>
      <c r="F21" s="1" t="s">
        <v>24</v>
      </c>
      <c r="G21" s="1" t="s">
        <v>9</v>
      </c>
      <c r="H21" s="1" t="s">
        <v>9</v>
      </c>
      <c r="I21" s="1" t="s">
        <v>9</v>
      </c>
      <c r="J21" s="1" t="s">
        <v>9</v>
      </c>
      <c r="K21" s="1" t="s">
        <v>9</v>
      </c>
      <c r="L21" s="1" t="s">
        <v>9</v>
      </c>
      <c r="M21" s="10"/>
      <c r="N21" s="10"/>
    </row>
    <row r="22" spans="1:14" ht="15.75" x14ac:dyDescent="0.25">
      <c r="A22" s="11"/>
      <c r="B22" s="17" t="s">
        <v>35</v>
      </c>
      <c r="C22" s="18">
        <f>SUM(C11:C21)</f>
        <v>76094.167999999976</v>
      </c>
      <c r="D22" s="18">
        <f>SUM(D11:D21)</f>
        <v>79789.557999999975</v>
      </c>
      <c r="E22" s="18">
        <f>SUM(E8:E21)</f>
        <v>171533.97438000003</v>
      </c>
      <c r="F22" s="18">
        <f>SUM(F8:F21)</f>
        <v>180686.27252999999</v>
      </c>
      <c r="G22" s="18">
        <f>SUM(G7:G21)</f>
        <v>21372.52</v>
      </c>
      <c r="H22" s="18">
        <f>SUM(H7:H21)</f>
        <v>22897.31</v>
      </c>
      <c r="I22" s="18">
        <f>SUM(I8:I21)</f>
        <v>40.69</v>
      </c>
      <c r="J22" s="18">
        <f>SUM(J8:J21)</f>
        <v>44.58</v>
      </c>
      <c r="K22" s="18">
        <f>SUM(K7:K21)</f>
        <v>17423.400000000001</v>
      </c>
      <c r="L22" s="18">
        <f>SUM(L7:L21)</f>
        <v>17594.099999999999</v>
      </c>
      <c r="M22" s="10"/>
      <c r="N22" s="10"/>
    </row>
    <row r="23" spans="1:14" ht="15.75" x14ac:dyDescent="0.25">
      <c r="A23" s="11">
        <v>13</v>
      </c>
      <c r="B23" s="15" t="s">
        <v>25</v>
      </c>
      <c r="C23" s="1">
        <f>[4]Свод!$T$17</f>
        <v>36686.172809999996</v>
      </c>
      <c r="D23" s="1">
        <f>[6]Свод!$E$17</f>
        <v>34968.8122</v>
      </c>
      <c r="E23" s="9">
        <v>53323</v>
      </c>
      <c r="F23" s="9">
        <v>53211</v>
      </c>
      <c r="G23" s="1" t="s">
        <v>9</v>
      </c>
      <c r="H23" s="1" t="s">
        <v>9</v>
      </c>
      <c r="I23" s="1">
        <v>0</v>
      </c>
      <c r="J23" s="1">
        <v>0</v>
      </c>
      <c r="K23" s="1" t="s">
        <v>9</v>
      </c>
      <c r="L23" s="1" t="s">
        <v>9</v>
      </c>
      <c r="M23" s="10"/>
      <c r="N23" s="10"/>
    </row>
    <row r="24" spans="1:14" ht="18" customHeight="1" x14ac:dyDescent="0.25">
      <c r="A24" s="11">
        <v>14</v>
      </c>
      <c r="B24" s="15" t="s">
        <v>19</v>
      </c>
      <c r="C24" s="1">
        <f>[6]Свод!$C$18</f>
        <v>1766.4</v>
      </c>
      <c r="D24" s="1">
        <f>[6]Свод!$E$18</f>
        <v>1743.7</v>
      </c>
      <c r="E24" s="9">
        <v>12132</v>
      </c>
      <c r="F24" s="9">
        <v>12132</v>
      </c>
      <c r="G24" s="1" t="s">
        <v>9</v>
      </c>
      <c r="H24" s="1" t="s">
        <v>9</v>
      </c>
      <c r="I24" s="1">
        <v>43.65</v>
      </c>
      <c r="J24" s="1">
        <v>43.65</v>
      </c>
      <c r="K24" s="1" t="s">
        <v>9</v>
      </c>
      <c r="L24" s="1" t="s">
        <v>9</v>
      </c>
      <c r="M24" s="10"/>
      <c r="N24" s="10"/>
    </row>
    <row r="25" spans="1:14" ht="15.75" x14ac:dyDescent="0.25">
      <c r="A25" s="11">
        <v>15</v>
      </c>
      <c r="B25" s="15" t="s">
        <v>27</v>
      </c>
      <c r="C25" s="1">
        <f>[4]Свод!$T$28</f>
        <v>7325.1</v>
      </c>
      <c r="D25" s="1">
        <f>[6]Свод!$E$27</f>
        <v>7325.1</v>
      </c>
      <c r="E25" s="9">
        <v>5968</v>
      </c>
      <c r="F25" s="9">
        <v>5968</v>
      </c>
      <c r="G25" s="1" t="s">
        <v>9</v>
      </c>
      <c r="H25" s="1" t="s">
        <v>9</v>
      </c>
      <c r="I25" s="1">
        <v>0</v>
      </c>
      <c r="J25" s="1">
        <v>0</v>
      </c>
      <c r="K25" s="1" t="s">
        <v>9</v>
      </c>
      <c r="L25" s="1" t="s">
        <v>9</v>
      </c>
      <c r="M25" s="10"/>
      <c r="N25" s="10"/>
    </row>
    <row r="26" spans="1:14" ht="15.75" x14ac:dyDescent="0.25">
      <c r="A26" s="11">
        <v>16</v>
      </c>
      <c r="B26" s="15" t="s">
        <v>52</v>
      </c>
      <c r="C26" s="1">
        <f>[4]Свод!$T$27</f>
        <v>1079.5900000000001</v>
      </c>
      <c r="D26" s="1">
        <f>[6]Свод!$E$26</f>
        <v>1079.5900000000001</v>
      </c>
      <c r="E26" s="9">
        <v>32</v>
      </c>
      <c r="F26" s="9">
        <v>32</v>
      </c>
      <c r="G26" s="1" t="s">
        <v>9</v>
      </c>
      <c r="H26" s="1" t="s">
        <v>9</v>
      </c>
      <c r="I26" s="1" t="s">
        <v>9</v>
      </c>
      <c r="J26" s="1" t="s">
        <v>9</v>
      </c>
      <c r="K26" s="1" t="s">
        <v>9</v>
      </c>
      <c r="L26" s="1" t="s">
        <v>9</v>
      </c>
      <c r="M26" s="10"/>
      <c r="N26" s="10"/>
    </row>
    <row r="27" spans="1:14" ht="15.75" x14ac:dyDescent="0.25">
      <c r="A27" s="11">
        <v>17</v>
      </c>
      <c r="B27" s="15" t="s">
        <v>16</v>
      </c>
      <c r="C27" s="1">
        <f>[4]Свод!$T$19</f>
        <v>5464.92</v>
      </c>
      <c r="D27" s="1">
        <f>[6]Свод!$E$19</f>
        <v>5464.92</v>
      </c>
      <c r="E27" s="9">
        <v>15889</v>
      </c>
      <c r="F27" s="9">
        <v>15889</v>
      </c>
      <c r="G27" s="1" t="s">
        <v>9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9</v>
      </c>
      <c r="M27" s="10"/>
      <c r="N27" s="10"/>
    </row>
    <row r="28" spans="1:14" ht="15.75" x14ac:dyDescent="0.25">
      <c r="A28" s="11">
        <v>18</v>
      </c>
      <c r="B28" s="15" t="s">
        <v>26</v>
      </c>
      <c r="C28" s="1">
        <f>[4]Свод!$T$20</f>
        <v>17029.100000000002</v>
      </c>
      <c r="D28" s="1">
        <f>[6]Свод!$E$20</f>
        <v>17029.100000000002</v>
      </c>
      <c r="E28" s="9">
        <v>7497</v>
      </c>
      <c r="F28" s="9">
        <v>7066</v>
      </c>
      <c r="G28" s="1" t="s">
        <v>9</v>
      </c>
      <c r="H28" s="1" t="s">
        <v>9</v>
      </c>
      <c r="I28" s="1" t="s">
        <v>9</v>
      </c>
      <c r="J28" s="1" t="s">
        <v>9</v>
      </c>
      <c r="K28" s="1" t="s">
        <v>9</v>
      </c>
      <c r="L28" s="1" t="s">
        <v>9</v>
      </c>
      <c r="M28" s="10"/>
      <c r="N28" s="10"/>
    </row>
    <row r="29" spans="1:14" ht="15.75" x14ac:dyDescent="0.25">
      <c r="A29" s="11">
        <v>19</v>
      </c>
      <c r="B29" s="15" t="s">
        <v>33</v>
      </c>
      <c r="C29" s="1">
        <f>[4]Свод!$T$22</f>
        <v>4156.6099999999997</v>
      </c>
      <c r="D29" s="1">
        <f>[6]Свод!$E$21</f>
        <v>4156.6099999999997</v>
      </c>
      <c r="E29" s="9" t="s">
        <v>22</v>
      </c>
      <c r="F29" s="9" t="s">
        <v>22</v>
      </c>
      <c r="G29" s="1" t="s">
        <v>9</v>
      </c>
      <c r="H29" s="1" t="s">
        <v>9</v>
      </c>
      <c r="I29" s="1" t="s">
        <v>9</v>
      </c>
      <c r="J29" s="1" t="s">
        <v>9</v>
      </c>
      <c r="K29" s="1" t="s">
        <v>9</v>
      </c>
      <c r="L29" s="1" t="s">
        <v>9</v>
      </c>
      <c r="M29" s="10"/>
      <c r="N29" s="10"/>
    </row>
    <row r="30" spans="1:14" ht="15.75" x14ac:dyDescent="0.25">
      <c r="A30" s="11">
        <v>20</v>
      </c>
      <c r="B30" s="15" t="s">
        <v>21</v>
      </c>
      <c r="C30" s="1">
        <f>[4]Свод!$T$23</f>
        <v>30846.329999999998</v>
      </c>
      <c r="D30" s="1">
        <f>[6]Свод!$E$22</f>
        <v>30846.329999999998</v>
      </c>
      <c r="E30" s="9" t="s">
        <v>22</v>
      </c>
      <c r="F30" s="9" t="s">
        <v>22</v>
      </c>
      <c r="G30" s="1" t="s">
        <v>9</v>
      </c>
      <c r="H30" s="1" t="s">
        <v>9</v>
      </c>
      <c r="I30" s="1" t="s">
        <v>9</v>
      </c>
      <c r="J30" s="1" t="s">
        <v>9</v>
      </c>
      <c r="K30" s="1" t="s">
        <v>9</v>
      </c>
      <c r="L30" s="1" t="s">
        <v>9</v>
      </c>
      <c r="M30" s="10"/>
      <c r="N30" s="10"/>
    </row>
    <row r="31" spans="1:14" ht="15.75" x14ac:dyDescent="0.25">
      <c r="A31" s="11">
        <v>21</v>
      </c>
      <c r="B31" s="15" t="s">
        <v>32</v>
      </c>
      <c r="C31" s="1">
        <f>[4]Свод!$T$24</f>
        <v>38062.04</v>
      </c>
      <c r="D31" s="1">
        <f>[6]Свод!$E$23</f>
        <v>38062.04</v>
      </c>
      <c r="E31" s="9" t="s">
        <v>22</v>
      </c>
      <c r="F31" s="9" t="s">
        <v>22</v>
      </c>
      <c r="G31" s="1" t="s">
        <v>9</v>
      </c>
      <c r="H31" s="1" t="s">
        <v>9</v>
      </c>
      <c r="I31" s="1" t="s">
        <v>9</v>
      </c>
      <c r="J31" s="1" t="s">
        <v>9</v>
      </c>
      <c r="K31" s="1" t="s">
        <v>9</v>
      </c>
      <c r="L31" s="1" t="s">
        <v>9</v>
      </c>
      <c r="M31" s="10"/>
      <c r="N31" s="10"/>
    </row>
    <row r="32" spans="1:14" ht="15.75" x14ac:dyDescent="0.25">
      <c r="A32" s="11">
        <v>22</v>
      </c>
      <c r="B32" s="15" t="s">
        <v>34</v>
      </c>
      <c r="C32" s="1">
        <f>[4]Свод!$T$25</f>
        <v>20182.28</v>
      </c>
      <c r="D32" s="1">
        <f>[6]Свод!$E$24</f>
        <v>20182.28</v>
      </c>
      <c r="E32" s="9" t="s">
        <v>22</v>
      </c>
      <c r="F32" s="9" t="s">
        <v>22</v>
      </c>
      <c r="G32" s="1" t="s">
        <v>9</v>
      </c>
      <c r="H32" s="1" t="s">
        <v>9</v>
      </c>
      <c r="I32" s="1" t="s">
        <v>9</v>
      </c>
      <c r="J32" s="1" t="s">
        <v>9</v>
      </c>
      <c r="K32" s="1" t="s">
        <v>9</v>
      </c>
      <c r="L32" s="1" t="s">
        <v>9</v>
      </c>
      <c r="M32" s="10"/>
      <c r="N32" s="10"/>
    </row>
    <row r="33" spans="1:14" ht="15.75" x14ac:dyDescent="0.25">
      <c r="A33" s="11"/>
      <c r="B33" s="17" t="s">
        <v>35</v>
      </c>
      <c r="C33" s="18">
        <f>SUM(C23:C32)</f>
        <v>162598.54281000001</v>
      </c>
      <c r="D33" s="18">
        <f>SUM(D23:D32)</f>
        <v>160858.4822</v>
      </c>
      <c r="E33" s="18">
        <f>SUM(E23:E32)</f>
        <v>94841</v>
      </c>
      <c r="F33" s="18">
        <f>SUM(F23:F32)</f>
        <v>94298</v>
      </c>
      <c r="G33" s="18">
        <f t="shared" ref="G33:L33" si="0">SUM(G23:G32)</f>
        <v>0</v>
      </c>
      <c r="H33" s="18">
        <f t="shared" si="0"/>
        <v>0</v>
      </c>
      <c r="I33" s="18">
        <f t="shared" si="0"/>
        <v>43.65</v>
      </c>
      <c r="J33" s="18">
        <f t="shared" si="0"/>
        <v>43.65</v>
      </c>
      <c r="K33" s="18">
        <f t="shared" si="0"/>
        <v>0</v>
      </c>
      <c r="L33" s="18">
        <f t="shared" si="0"/>
        <v>0</v>
      </c>
      <c r="M33" s="10"/>
      <c r="N33" s="10"/>
    </row>
    <row r="34" spans="1:14" ht="15.75" x14ac:dyDescent="0.25">
      <c r="A34" s="43"/>
      <c r="B34" s="19"/>
      <c r="C34" s="20"/>
      <c r="D34" s="20"/>
      <c r="E34" s="20"/>
      <c r="F34" s="13"/>
      <c r="G34" s="20"/>
      <c r="H34" s="20"/>
      <c r="I34" s="20"/>
      <c r="J34" s="20"/>
      <c r="K34" s="20"/>
      <c r="L34" s="20"/>
      <c r="M34" s="13"/>
      <c r="N34" s="13"/>
    </row>
    <row r="35" spans="1:14" ht="15.75" x14ac:dyDescent="0.25">
      <c r="A35" s="43"/>
      <c r="B35" s="19" t="s">
        <v>36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4" ht="15.75" x14ac:dyDescent="0.25">
      <c r="A36" s="43"/>
      <c r="B36" s="3" t="s">
        <v>64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4" ht="15.75" x14ac:dyDescent="0.25">
      <c r="A37" s="43"/>
      <c r="B37" s="3" t="s">
        <v>65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4" ht="15.75" x14ac:dyDescent="0.25">
      <c r="A38" s="43"/>
      <c r="B38" s="3" t="s">
        <v>66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4" ht="15.75" x14ac:dyDescent="0.25">
      <c r="A39" s="43"/>
      <c r="B39" s="3" t="s">
        <v>62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4" ht="15.75" x14ac:dyDescent="0.25">
      <c r="A40" s="43"/>
      <c r="B40" s="3" t="s">
        <v>63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4" ht="15.75" x14ac:dyDescent="0.25">
      <c r="A41" s="43"/>
      <c r="B41" s="3" t="s">
        <v>57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4" ht="15.75" x14ac:dyDescent="0.25">
      <c r="A42" s="43"/>
      <c r="B42" s="3" t="s">
        <v>58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4" ht="15.75" x14ac:dyDescent="0.25">
      <c r="A43" s="43"/>
      <c r="B43" s="3" t="s">
        <v>59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4" ht="15.75" x14ac:dyDescent="0.25">
      <c r="A44" s="43"/>
      <c r="B44" s="3" t="s">
        <v>60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4" ht="15.75" x14ac:dyDescent="0.25">
      <c r="A45" s="43"/>
      <c r="B45" s="3" t="s">
        <v>61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3"/>
    </row>
    <row r="46" spans="1:14" ht="15.75" x14ac:dyDescent="0.25">
      <c r="A46" s="43"/>
      <c r="B46" s="3" t="s">
        <v>67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3"/>
    </row>
    <row r="47" spans="1:14" x14ac:dyDescent="0.25">
      <c r="B47" s="3" t="s">
        <v>68</v>
      </c>
    </row>
  </sheetData>
  <mergeCells count="13">
    <mergeCell ref="M3:N3"/>
    <mergeCell ref="G4:H4"/>
    <mergeCell ref="I4:J4"/>
    <mergeCell ref="K4:L4"/>
    <mergeCell ref="M4:M5"/>
    <mergeCell ref="N4:N5"/>
    <mergeCell ref="A1:L1"/>
    <mergeCell ref="A3:A5"/>
    <mergeCell ref="B3:B5"/>
    <mergeCell ref="C3:D4"/>
    <mergeCell ref="E3:F4"/>
    <mergeCell ref="G3:J3"/>
    <mergeCell ref="K3:L3"/>
  </mergeCells>
  <pageMargins left="0.27" right="0" top="0" bottom="0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01.01.2024</vt:lpstr>
      <vt:lpstr>01.02.2024</vt:lpstr>
      <vt:lpstr>01.03.2024</vt:lpstr>
      <vt:lpstr>'01.01.2024'!Область_печати</vt:lpstr>
      <vt:lpstr>'01.02.2024'!Область_печати</vt:lpstr>
      <vt:lpstr>'01.03.2024'!Область_печати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Артеева Дарья </cp:lastModifiedBy>
  <cp:lastPrinted>2022-03-09T11:17:30Z</cp:lastPrinted>
  <dcterms:created xsi:type="dcterms:W3CDTF">2020-02-25T12:04:31Z</dcterms:created>
  <dcterms:modified xsi:type="dcterms:W3CDTF">2024-04-10T11:13:43Z</dcterms:modified>
</cp:coreProperties>
</file>